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11 CAMINHÕES SCANIA, CAT 938H 2012, PÁS JD 524K E 624K 2013, 30 TRANSBORDOS E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25/06/2020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=HYPERLINK("https://leilaoonline.com.br/lote/detalhe/51289", "020")</f>
      </c>
      <c r="B11" s="4" t="s">
        <f>=HYPERLINK("https://leilaoonline.com.br/lote/detalhe/51289", "APROX. 3987 PEÇAS DIVERSAS DE IMPLEMENTOS AGRÍCOLAS, VEJA DESCRITIVO DE ITENS- LOC. PARAGUAÇU PAULISTA ")</f>
      </c>
      <c r="C11" s="4" t="inlineStr">
        <is>
          <t>Vendido</t>
        </is>
      </c>
      <c r="D11" s="4" t="inlineStr">
        <is>
          <t>14</t>
        </is>
      </c>
      <c r="E11" s="5" t="inlineStr">
        <is>
          <t>5.500,00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=HYPERLINK("https://leilaoonline.com.br/lote/detalhe/51292", "021")</f>
      </c>
      <c r="B12" s="4" t="s">
        <f>=HYPERLINK("https://leilaoonline.com.br/lote/detalhe/51292", "APROX.607 PEÇAS DIVERSAS DE CAMINHÕES - VEJA DESCRITIVO DE ITENS- LOC. PARAGUAÇU PAULISTA")</f>
      </c>
      <c r="C12" s="4" t="inlineStr">
        <is>
          <t>Vendido</t>
        </is>
      </c>
      <c r="D12" s="4" t="inlineStr">
        <is>
          <t>3</t>
        </is>
      </c>
      <c r="E12" s="5" t="inlineStr">
        <is>
          <t>2.750,00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=HYPERLINK("https://leilaoonline.com.br/lote/detalhe/51293", "022")</f>
      </c>
      <c r="B13" s="4" t="s">
        <f>=HYPERLINK("https://leilaoonline.com.br/lote/detalhe/51293", "APROX. 34 PEÇAS DIVERSAS DE COLHEDORAS - VEJA DESCRITIVO DE ITENS - LOC. PARAGUAÇU PAULISTA ")</f>
      </c>
      <c r="C13" s="4" t="inlineStr">
        <is>
          <t>Vendido</t>
        </is>
      </c>
      <c r="D13" s="4" t="inlineStr">
        <is>
          <t>6</t>
        </is>
      </c>
      <c r="E13" s="5" t="inlineStr">
        <is>
          <t>4.000,00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=HYPERLINK("https://leilaoonline.com.br/lote/detalhe/51295", "023")</f>
      </c>
      <c r="B14" s="4" t="s">
        <f>=HYPERLINK("https://leilaoonline.com.br/lote/detalhe/51295", "7 PEÇAS DIVERSAS DE FILTROS DO MOTOR- VEJA DESCRITIVO DE ITENS- LOC. PARAGUAÇU PAULISTA ")</f>
      </c>
      <c r="C14" s="4" t="inlineStr">
        <is>
          <t>Vendido</t>
        </is>
      </c>
      <c r="D14" s="4" t="inlineStr">
        <is>
          <t>5</t>
        </is>
      </c>
      <c r="E14" s="5" t="inlineStr">
        <is>
          <t>200,00</t>
        </is>
      </c>
      <c r="F14" s="4" t="inlineStr">
        <is>
          <t>25.00</t>
        </is>
      </c>
    </row>
    <row collapsed="false" customFormat="false" customHeight="false" hidden="false" ht="12.1" outlineLevel="0" r="15">
      <c r="A15" s="5" t="s">
        <f>=HYPERLINK("https://leilaoonline.com.br/lote/detalhe/51296", "024")</f>
      </c>
      <c r="B15" s="4" t="s">
        <f>=HYPERLINK("https://leilaoonline.com.br/lote/detalhe/51296", "29 PEÇAS DIVERSAS DE TRATORES - VEJA DESCRITIVO DE ITENS- LOC. PARAGUAÇU PAULISTA ")</f>
      </c>
      <c r="C15" s="4" t="inlineStr">
        <is>
          <t>Vendido</t>
        </is>
      </c>
      <c r="D15" s="4" t="inlineStr">
        <is>
          <t>6</t>
        </is>
      </c>
      <c r="E15" s="5" t="inlineStr">
        <is>
          <t>331,00</t>
        </is>
      </c>
      <c r="F15" s="4" t="inlineStr">
        <is>
          <t>25.00</t>
        </is>
      </c>
    </row>
    <row collapsed="false" customFormat="false" customHeight="false" hidden="false" ht="12.1" outlineLevel="0" r="16">
      <c r="A16" s="5" t="s">
        <f>=HYPERLINK("https://leilaoonline.com.br/lote/detalhe/51297", "025")</f>
      </c>
      <c r="B16" s="4" t="s">
        <f>=HYPERLINK("https://leilaoonline.com.br/lote/detalhe/51297", "04 PNEUS AGRÍCOLAS DIVERSOS - VEJA DESCRITIVO DE ITENS - LOC. NARANDIBA")</f>
      </c>
      <c r="C16" s="4" t="inlineStr">
        <is>
          <t>Vendido</t>
        </is>
      </c>
      <c r="D16" s="4" t="inlineStr">
        <is>
          <t>17</t>
        </is>
      </c>
      <c r="E16" s="5" t="inlineStr">
        <is>
          <t>6.250,00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=HYPERLINK("https://leilaoonline.com.br/lote/detalhe/51298", "026")</f>
      </c>
      <c r="B17" s="4" t="s">
        <f>=HYPERLINK("https://leilaoonline.com.br/lote/detalhe/51298", "APROX. 744 FILTROS DIVERSOS - VEJA DESCRITIVO DE ITENS - LOC. NARANDIBA")</f>
      </c>
      <c r="C17" s="4" t="inlineStr">
        <is>
          <t>Vendido</t>
        </is>
      </c>
      <c r="D17" s="4" t="inlineStr">
        <is>
          <t>17</t>
        </is>
      </c>
      <c r="E17" s="5" t="inlineStr">
        <is>
          <t>6.800,00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=HYPERLINK("https://leilaoonline.com.br/lote/detalhe/51299", "027")</f>
      </c>
      <c r="B18" s="4" t="s">
        <f>=HYPERLINK("https://leilaoonline.com.br/lote/detalhe/51299", "APROX. 260 ITENS DIVERSOS ROLAMENTOS E RETENTORES- VEJA DESCRITIVO DE ITENS- LOC. PARAGUAÇU PAULISTA ")</f>
      </c>
      <c r="C18" s="4" t="inlineStr">
        <is>
          <t>Vendido</t>
        </is>
      </c>
      <c r="D18" s="4" t="inlineStr">
        <is>
          <t>50</t>
        </is>
      </c>
      <c r="E18" s="5" t="inlineStr">
        <is>
          <t>14.800,00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=HYPERLINK("https://leilaoonline.com.br/lote/detalhe/51300", "028")</f>
      </c>
      <c r="B19" s="4" t="s">
        <f>=HYPERLINK("https://leilaoonline.com.br/lote/detalhe/51300", "APROX. 58 ITENS DIVERSOS DE MATERIAIS ELÉTRICOS- VEJA DESCRITIVO DE ITENS - LOC. PARAGUAÇU PAULISTA ")</f>
      </c>
      <c r="C19" s="4" t="inlineStr">
        <is>
          <t>Vendido</t>
        </is>
      </c>
      <c r="D19" s="4" t="inlineStr">
        <is>
          <t>2</t>
        </is>
      </c>
      <c r="E19" s="5" t="inlineStr">
        <is>
          <t>350,00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=HYPERLINK("https://leilaoonline.com.br/lote/detalhe/50952", "13321")</f>
      </c>
      <c r="B20" s="4" t="s">
        <f>=HYPERLINK("https://leilaoonline.com.br/lote/detalhe/50952", " CAMINHÃO SCANIA/G 420 B6X4, ANO 2011/2012, FR4100207")</f>
      </c>
      <c r="C20" s="4" t="inlineStr">
        <is>
          <t>Vendido</t>
        </is>
      </c>
      <c r="D20" s="4" t="inlineStr">
        <is>
          <t>92</t>
        </is>
      </c>
      <c r="E20" s="5" t="inlineStr">
        <is>
          <t>84.500,00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=HYPERLINK("https://leilaoonline.com.br/lote/detalhe/50953", "13322")</f>
      </c>
      <c r="B21" s="4" t="s">
        <f>=HYPERLINK("https://leilaoonline.com.br/lote/detalhe/50953", " CAMINHÃO SCANIA/G 420 A6X4, ANO 2011/2012, FR4100240")</f>
      </c>
      <c r="C21" s="4" t="inlineStr">
        <is>
          <t>Vendido</t>
        </is>
      </c>
      <c r="D21" s="4" t="inlineStr">
        <is>
          <t>77</t>
        </is>
      </c>
      <c r="E21" s="5" t="inlineStr">
        <is>
          <t>83.500,00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=HYPERLINK("https://leilaoonline.com.br/lote/detalhe/50955", "13327")</f>
      </c>
      <c r="B22" s="4" t="s">
        <f>=HYPERLINK("https://leilaoonline.com.br/lote/detalhe/50955", " CAMINHÃO SCANIA/G 420 A6X4, ANO 2011/2012, FR4100226")</f>
      </c>
      <c r="C22" s="4" t="inlineStr">
        <is>
          <t>Vendido</t>
        </is>
      </c>
      <c r="D22" s="4" t="inlineStr">
        <is>
          <t>90</t>
        </is>
      </c>
      <c r="E22" s="5" t="inlineStr">
        <is>
          <t>93.500,00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=HYPERLINK("https://leilaoonline.com.br/lote/detalhe/50956", "13328")</f>
      </c>
      <c r="B23" s="4" t="s">
        <f>=HYPERLINK("https://leilaoonline.com.br/lote/detalhe/50956", " CAMINHÃO SCANIA/G 440 A6X4 CS, ANO 2013, FR4100249")</f>
      </c>
      <c r="C23" s="4" t="inlineStr">
        <is>
          <t>Vendido</t>
        </is>
      </c>
      <c r="D23" s="4" t="inlineStr">
        <is>
          <t>74</t>
        </is>
      </c>
      <c r="E23" s="5" t="inlineStr">
        <is>
          <t>100.500,00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=HYPERLINK("https://leilaoonline.com.br/lote/detalhe/50954", "13329")</f>
      </c>
      <c r="B24" s="4" t="s">
        <f>=HYPERLINK("https://leilaoonline.com.br/lote/detalhe/50954", " CAMINHÃO SCANIA/G 420 A6X4, ANO 2011/2012, FR4100234")</f>
      </c>
      <c r="C24" s="4" t="inlineStr">
        <is>
          <t>Vendido</t>
        </is>
      </c>
      <c r="D24" s="4" t="inlineStr">
        <is>
          <t>106</t>
        </is>
      </c>
      <c r="E24" s="5" t="inlineStr">
        <is>
          <t>90.500,00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=HYPERLINK("https://leilaoonline.com.br/lote/detalhe/50972", "13330")</f>
      </c>
      <c r="B25" s="4" t="s">
        <f>=HYPERLINK("https://leilaoonline.com.br/lote/detalhe/50972", " CAMINHÃO SCANIA/G 440 A6X4 CS, ANO 2014, FR4100294 REC. CSV")</f>
      </c>
      <c r="C25" s="4" t="inlineStr">
        <is>
          <t>Vendido</t>
        </is>
      </c>
      <c r="D25" s="4" t="inlineStr">
        <is>
          <t>143</t>
        </is>
      </c>
      <c r="E25" s="5" t="inlineStr">
        <is>
          <t>117.500,00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=HYPERLINK("https://leilaoonline.com.br/lote/detalhe/50976", "13331")</f>
      </c>
      <c r="B26" s="4" t="s">
        <f>=HYPERLINK("https://leilaoonline.com.br/lote/detalhe/50976", " CAMINHÃO SCANIA/P 310 B6X4 BASCULANTE, ANO 2011, FR4100183 ")</f>
      </c>
      <c r="C26" s="4" t="inlineStr">
        <is>
          <t>Não vendido</t>
        </is>
      </c>
      <c r="D26" s="4" t="inlineStr">
        <is>
          <t>114</t>
        </is>
      </c>
      <c r="E26" s="5" t="inlineStr">
        <is>
          <t>104.000,00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=HYPERLINK("https://leilaoonline.com.br/lote/detalhe/50975", "13332")</f>
      </c>
      <c r="B27" s="4" t="s">
        <f>=HYPERLINK("https://leilaoonline.com.br/lote/detalhe/50975", " CAMINHÃO VW/31.330 CRC 6X4, ANO 2013, FR4100270")</f>
      </c>
      <c r="C27" s="4" t="inlineStr">
        <is>
          <t>Vendido</t>
        </is>
      </c>
      <c r="D27" s="4" t="inlineStr">
        <is>
          <t>130</t>
        </is>
      </c>
      <c r="E27" s="5" t="inlineStr">
        <is>
          <t>112.500,00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=HYPERLINK("https://leilaoonline.com.br/lote/detalhe/50987", "13333")</f>
      </c>
      <c r="B28" s="4" t="s">
        <f>=HYPERLINK("https://leilaoonline.com.br/lote/detalhe/50987", " CAMINHÃO VW/26.260 CNM 6X4, COMBOIO, ANO 2011, FR4100188")</f>
      </c>
      <c r="C28" s="4" t="inlineStr">
        <is>
          <t>Vendido</t>
        </is>
      </c>
      <c r="D28" s="4" t="inlineStr">
        <is>
          <t>127</t>
        </is>
      </c>
      <c r="E28" s="5" t="inlineStr">
        <is>
          <t>122.000,00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=HYPERLINK("https://leilaoonline.com.br/lote/detalhe/50980", "13334")</f>
      </c>
      <c r="B29" s="4" t="s">
        <f>=HYPERLINK("https://leilaoonline.com.br/lote/detalhe/50980", " CAMINHÃO VW/9.150E CUMMINS CAB AUXILIAR TRANSP., ANO 2009, FR4100151 ")</f>
      </c>
      <c r="C29" s="4" t="inlineStr">
        <is>
          <t>Vendido</t>
        </is>
      </c>
      <c r="D29" s="4" t="inlineStr">
        <is>
          <t>71</t>
        </is>
      </c>
      <c r="E29" s="5" t="inlineStr">
        <is>
          <t>54.000,00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=HYPERLINK("https://leilaoonline.com.br/lote/detalhe/50983", "13335")</f>
      </c>
      <c r="B30" s="4" t="s">
        <f>=HYPERLINK("https://leilaoonline.com.br/lote/detalhe/50983", " CAMINHÃO SCANIA/P 360 B6X4 CS, ANO 2014, FR4100328")</f>
      </c>
      <c r="C30" s="4" t="inlineStr">
        <is>
          <t>Vendido</t>
        </is>
      </c>
      <c r="D30" s="4" t="inlineStr">
        <is>
          <t>187</t>
        </is>
      </c>
      <c r="E30" s="5" t="inlineStr">
        <is>
          <t>153.500,00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=HYPERLINK("https://leilaoonline.com.br/lote/detalhe/50978", "13336")</f>
      </c>
      <c r="B31" s="4" t="s">
        <f>=HYPERLINK("https://leilaoonline.com.br/lote/detalhe/50978", " CAMINHÃO SCANIA/G 420 A6X4, ANO 2011/2012, FR4100236")</f>
      </c>
      <c r="C31" s="4" t="inlineStr">
        <is>
          <t>Vendido</t>
        </is>
      </c>
      <c r="D31" s="4" t="inlineStr">
        <is>
          <t>91</t>
        </is>
      </c>
      <c r="E31" s="5" t="inlineStr">
        <is>
          <t>88.000,00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=HYPERLINK("https://leilaoonline.com.br/lote/detalhe/50977", "13337")</f>
      </c>
      <c r="B32" s="4" t="s">
        <f>=HYPERLINK("https://leilaoonline.com.br/lote/detalhe/50977", " CAMINHÃO SCANIA/G 420 A6X4, ANO 2011/2012, FR4100235")</f>
      </c>
      <c r="C32" s="4" t="inlineStr">
        <is>
          <t>Vendido</t>
        </is>
      </c>
      <c r="D32" s="4" t="inlineStr">
        <is>
          <t>107</t>
        </is>
      </c>
      <c r="E32" s="5" t="inlineStr">
        <is>
          <t>92.000,00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=HYPERLINK("https://leilaoonline.com.br/lote/detalhe/50985", "13338")</f>
      </c>
      <c r="B33" s="4" t="s">
        <f>=HYPERLINK("https://leilaoonline.com.br/lote/detalhe/50985", " CAMINHÃO SCANIA/G 420 A6X4, ANO 2013, FR4100251")</f>
      </c>
      <c r="C33" s="4" t="inlineStr">
        <is>
          <t>Vendido</t>
        </is>
      </c>
      <c r="D33" s="4" t="inlineStr">
        <is>
          <t>65</t>
        </is>
      </c>
      <c r="E33" s="5" t="inlineStr">
        <is>
          <t>95.000,00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=HYPERLINK("https://leilaoonline.com.br/lote/detalhe/50986", "13339")</f>
      </c>
      <c r="B34" s="4" t="s">
        <f>=HYPERLINK("https://leilaoonline.com.br/lote/detalhe/50986", " PÁ CARREGADEIRA JD 624K, ANO 2013, FR4600022")</f>
      </c>
      <c r="C34" s="4" t="inlineStr">
        <is>
          <t>Vendido</t>
        </is>
      </c>
      <c r="D34" s="4" t="inlineStr">
        <is>
          <t>76</t>
        </is>
      </c>
      <c r="E34" s="5" t="inlineStr">
        <is>
          <t>93.500,00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=HYPERLINK("https://leilaoonline.com.br/lote/detalhe/50979", "13340")</f>
      </c>
      <c r="B35" s="4" t="s">
        <f>=HYPERLINK("https://leilaoonline.com.br/lote/detalhe/50979", " PÁ CARREGADEIRA CAT938 H, ANO 2012, FR4600017")</f>
      </c>
      <c r="C35" s="4" t="inlineStr">
        <is>
          <t>Vendido</t>
        </is>
      </c>
      <c r="D35" s="4" t="inlineStr">
        <is>
          <t>32</t>
        </is>
      </c>
      <c r="E35" s="5" t="inlineStr">
        <is>
          <t>94.000,00</t>
        </is>
      </c>
      <c r="F35" s="4" t="inlineStr">
        <is>
          <t>1000.00</t>
        </is>
      </c>
    </row>
    <row collapsed="false" customFormat="false" customHeight="false" hidden="false" ht="12.1" outlineLevel="0" r="36">
      <c r="A36" s="5" t="s">
        <f>=HYPERLINK("https://leilaoonline.com.br/lote/detalhe/50989", "13342")</f>
      </c>
      <c r="B36" s="4" t="s">
        <f>=HYPERLINK("https://leilaoonline.com.br/lote/detalhe/50989", " PÁ CARREGAD. 524K J.DEERE, ANO 2013, FR4600019")</f>
      </c>
      <c r="C36" s="4" t="inlineStr">
        <is>
          <t>Vendido</t>
        </is>
      </c>
      <c r="D36" s="4" t="inlineStr">
        <is>
          <t>72</t>
        </is>
      </c>
      <c r="E36" s="5" t="inlineStr">
        <is>
          <t>124.000,00</t>
        </is>
      </c>
      <c r="F36" s="4" t="inlineStr">
        <is>
          <t>1000.00</t>
        </is>
      </c>
    </row>
    <row collapsed="false" customFormat="false" customHeight="false" hidden="false" ht="12.1" outlineLevel="0" r="37">
      <c r="A37" s="5" t="s">
        <f>=HYPERLINK("https://leilaoonline.com.br/lote/detalhe/50984", "13359")</f>
      </c>
      <c r="B37" s="4" t="s">
        <f>=HYPERLINK("https://leilaoonline.com.br/lote/detalhe/50984", " TRANSBORDO SMR 10000 SER, ANO 2007, FR4400550")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2.850,00</t>
        </is>
      </c>
      <c r="F37" s="4" t="inlineStr">
        <is>
          <t>150.00</t>
        </is>
      </c>
    </row>
    <row collapsed="false" customFormat="false" customHeight="false" hidden="false" ht="12.1" outlineLevel="0" r="38">
      <c r="A38" s="5" t="s">
        <f>=HYPERLINK("https://leilaoonline.com.br/lote/detalhe/51121", "13360")</f>
      </c>
      <c r="B38" s="4" t="s">
        <f>=HYPERLINK("https://leilaoonline.com.br/lote/detalhe/51121", "TRANSBORDO SMR 10000 SER, ANO 2008, FR4400822")</f>
      </c>
      <c r="C38" s="4" t="inlineStr">
        <is>
          <t>Vendido</t>
        </is>
      </c>
      <c r="D38" s="4" t="inlineStr">
        <is>
          <t>1</t>
        </is>
      </c>
      <c r="E38" s="5" t="inlineStr">
        <is>
          <t>2.850,00</t>
        </is>
      </c>
      <c r="F38" s="4" t="inlineStr">
        <is>
          <t>150.00</t>
        </is>
      </c>
    </row>
    <row collapsed="false" customFormat="false" customHeight="false" hidden="false" ht="12.1" outlineLevel="0" r="39">
      <c r="A39" s="5" t="s">
        <f>=HYPERLINK("https://leilaoonline.com.br/lote/detalhe/50982", "13362")</f>
      </c>
      <c r="B39" s="4" t="s">
        <f>=HYPERLINK("https://leilaoonline.com.br/lote/detalhe/50982", " TRANSBORDO SMR 10000 SER, ANO 2007, FR4400711")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2.850,00</t>
        </is>
      </c>
      <c r="F39" s="4" t="inlineStr">
        <is>
          <t>150.00</t>
        </is>
      </c>
    </row>
    <row collapsed="false" customFormat="false" customHeight="false" hidden="false" ht="12.1" outlineLevel="0" r="40">
      <c r="A40" s="5" t="s">
        <f>=HYPERLINK("https://leilaoonline.com.br/lote/detalhe/50988", "13363")</f>
      </c>
      <c r="B40" s="4" t="s">
        <f>=HYPERLINK("https://leilaoonline.com.br/lote/detalhe/50988", " TRANSBORDO SMR 10000 SER, ANO 2007, FR4400741")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2.850,00</t>
        </is>
      </c>
      <c r="F40" s="4" t="inlineStr">
        <is>
          <t>150.00</t>
        </is>
      </c>
    </row>
    <row collapsed="false" customFormat="false" customHeight="false" hidden="false" ht="12.1" outlineLevel="0" r="41">
      <c r="A41" s="5" t="s">
        <f>=HYPERLINK("https://leilaoonline.com.br/lote/detalhe/50981", "13365")</f>
      </c>
      <c r="B41" s="4" t="s">
        <f>=HYPERLINK("https://leilaoonline.com.br/lote/detalhe/50981", " TRANSBORDO SMR 10000 SER, ANO 2007, FR4400712")</f>
      </c>
      <c r="C41" s="4" t="inlineStr">
        <is>
          <t>Vendido</t>
        </is>
      </c>
      <c r="D41" s="4" t="inlineStr">
        <is>
          <t>1</t>
        </is>
      </c>
      <c r="E41" s="5" t="inlineStr">
        <is>
          <t>2.850,00</t>
        </is>
      </c>
      <c r="F41" s="4" t="inlineStr">
        <is>
          <t>150.00</t>
        </is>
      </c>
    </row>
    <row collapsed="false" customFormat="false" customHeight="false" hidden="false" ht="12.1" outlineLevel="0" r="42">
      <c r="A42" s="5" t="s">
        <f>=HYPERLINK("https://leilaoonline.com.br/lote/detalhe/50967", "13367")</f>
      </c>
      <c r="B42" s="4" t="s">
        <f>=HYPERLINK("https://leilaoonline.com.br/lote/detalhe/50967", " TRANSBORDO SMR 10000 SER, ANO 2007, FR4400721")</f>
      </c>
      <c r="C42" s="4" t="inlineStr">
        <is>
          <t>Vendido</t>
        </is>
      </c>
      <c r="D42" s="4" t="inlineStr">
        <is>
          <t>1</t>
        </is>
      </c>
      <c r="E42" s="5" t="inlineStr">
        <is>
          <t>2.850,00</t>
        </is>
      </c>
      <c r="F42" s="4" t="inlineStr">
        <is>
          <t>150.00</t>
        </is>
      </c>
    </row>
    <row collapsed="false" customFormat="false" customHeight="false" hidden="false" ht="12.1" outlineLevel="0" r="43">
      <c r="A43" s="5" t="s">
        <f>=HYPERLINK("https://leilaoonline.com.br/lote/detalhe/50963", "13368")</f>
      </c>
      <c r="B43" s="4" t="s">
        <f>=HYPERLINK("https://leilaoonline.com.br/lote/detalhe/50963", " TRANSBORDO SMR 10000 SER, ANO 2007, FR4400719")</f>
      </c>
      <c r="C43" s="4" t="inlineStr">
        <is>
          <t>Vendido</t>
        </is>
      </c>
      <c r="D43" s="4" t="inlineStr">
        <is>
          <t>1</t>
        </is>
      </c>
      <c r="E43" s="5" t="inlineStr">
        <is>
          <t>2.850,00</t>
        </is>
      </c>
      <c r="F43" s="4" t="inlineStr">
        <is>
          <t>150.00</t>
        </is>
      </c>
    </row>
    <row collapsed="false" customFormat="false" customHeight="false" hidden="false" ht="12.1" outlineLevel="0" r="44">
      <c r="A44" s="5" t="s">
        <f>=HYPERLINK("https://leilaoonline.com.br/lote/detalhe/50966", "13369")</f>
      </c>
      <c r="B44" s="4" t="s">
        <f>=HYPERLINK("https://leilaoonline.com.br/lote/detalhe/50966", " TRANSBORDO SMR 10000 SER, ANO 2007, FR4400797")</f>
      </c>
      <c r="C44" s="4" t="inlineStr">
        <is>
          <t>Vendido</t>
        </is>
      </c>
      <c r="D44" s="4" t="inlineStr">
        <is>
          <t>1</t>
        </is>
      </c>
      <c r="E44" s="5" t="inlineStr">
        <is>
          <t>2.850,00</t>
        </is>
      </c>
      <c r="F44" s="4" t="inlineStr">
        <is>
          <t>150.00</t>
        </is>
      </c>
    </row>
    <row collapsed="false" customFormat="false" customHeight="false" hidden="false" ht="12.1" outlineLevel="0" r="45">
      <c r="A45" s="5" t="s">
        <f>=HYPERLINK("https://leilaoonline.com.br/lote/detalhe/50971", "13370")</f>
      </c>
      <c r="B45" s="4" t="s">
        <f>=HYPERLINK("https://leilaoonline.com.br/lote/detalhe/50971", " TRANSBORDO SMR 10000 SER, ANO 2007, FR4400549")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2.850,00</t>
        </is>
      </c>
      <c r="F45" s="4" t="inlineStr">
        <is>
          <t>150.00</t>
        </is>
      </c>
    </row>
    <row collapsed="false" customFormat="false" customHeight="false" hidden="false" ht="12.1" outlineLevel="0" r="46">
      <c r="A46" s="5" t="s">
        <f>=HYPERLINK("https://leilaoonline.com.br/lote/detalhe/51122", "13371")</f>
      </c>
      <c r="B46" s="4" t="s">
        <f>=HYPERLINK("https://leilaoonline.com.br/lote/detalhe/51122", "TRANSBORDO SMR 10000 SER, ANO 2008, FR4400851 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2.850,00</t>
        </is>
      </c>
      <c r="F46" s="4" t="inlineStr">
        <is>
          <t>150.00</t>
        </is>
      </c>
    </row>
    <row collapsed="false" customFormat="false" customHeight="false" hidden="false" ht="12.1" outlineLevel="0" r="47">
      <c r="A47" s="5" t="s">
        <f>=HYPERLINK("https://leilaoonline.com.br/lote/detalhe/51124", "13372")</f>
      </c>
      <c r="B47" s="4" t="s">
        <f>=HYPERLINK("https://leilaoonline.com.br/lote/detalhe/51124", "TRANSBORDO SMR 10000 SER, ANO 2008, FR4400854 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2.850,00</t>
        </is>
      </c>
      <c r="F47" s="4" t="inlineStr">
        <is>
          <t>150.00</t>
        </is>
      </c>
    </row>
    <row collapsed="false" customFormat="false" customHeight="false" hidden="false" ht="12.1" outlineLevel="0" r="48">
      <c r="A48" s="5" t="s">
        <f>=HYPERLINK("https://leilaoonline.com.br/lote/detalhe/50968", "13373")</f>
      </c>
      <c r="B48" s="4" t="s">
        <f>=HYPERLINK("https://leilaoonline.com.br/lote/detalhe/50968", " TRANSBORDO SMR 10000 SER, ANO 2007, FR4400710")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2.850,00</t>
        </is>
      </c>
      <c r="F48" s="4" t="inlineStr">
        <is>
          <t>150.00</t>
        </is>
      </c>
    </row>
    <row collapsed="false" customFormat="false" customHeight="false" hidden="false" ht="12.1" outlineLevel="0" r="49">
      <c r="A49" s="5" t="s">
        <f>=HYPERLINK("https://leilaoonline.com.br/lote/detalhe/50965", "13376")</f>
      </c>
      <c r="B49" s="4" t="s">
        <f>=HYPERLINK("https://leilaoonline.com.br/lote/detalhe/50965", " TRANSBORDO SMR 10000 SER, ANO 2007, FR4400711")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2.850,00</t>
        </is>
      </c>
      <c r="F49" s="4" t="inlineStr">
        <is>
          <t>150.00</t>
        </is>
      </c>
    </row>
    <row collapsed="false" customFormat="false" customHeight="false" hidden="false" ht="12.1" outlineLevel="0" r="50">
      <c r="A50" s="5" t="s">
        <f>=HYPERLINK("https://leilaoonline.com.br/lote/detalhe/50964", "13378")</f>
      </c>
      <c r="B50" s="4" t="s">
        <f>=HYPERLINK("https://leilaoonline.com.br/lote/detalhe/50964", " TRANSBORDO SMR 10000 SER, ANO 2007, FR4400781")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2.850,00</t>
        </is>
      </c>
      <c r="F50" s="4" t="inlineStr">
        <is>
          <t>150.00</t>
        </is>
      </c>
    </row>
    <row collapsed="false" customFormat="false" customHeight="false" hidden="false" ht="12.1" outlineLevel="0" r="51">
      <c r="A51" s="5" t="s">
        <f>=HYPERLINK("https://leilaoonline.com.br/lote/detalhe/50973", "13379")</f>
      </c>
      <c r="B51" s="4" t="s">
        <f>=HYPERLINK("https://leilaoonline.com.br/lote/detalhe/50973", " TRANSBORDO SMR 10000 SER, ANO 2007, FR4400548")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2.850,00</t>
        </is>
      </c>
      <c r="F51" s="4" t="inlineStr">
        <is>
          <t>150.00</t>
        </is>
      </c>
    </row>
    <row collapsed="false" customFormat="false" customHeight="false" hidden="false" ht="12.1" outlineLevel="0" r="52">
      <c r="A52" s="5" t="s">
        <f>=HYPERLINK("https://leilaoonline.com.br/lote/detalhe/50962", "13383")</f>
      </c>
      <c r="B52" s="4" t="s">
        <f>=HYPERLINK("https://leilaoonline.com.br/lote/detalhe/50962", " TRANSBORDO SMR 10000 SER, ANO 2007, FR4400716")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2.850,00</t>
        </is>
      </c>
      <c r="F52" s="4" t="inlineStr">
        <is>
          <t>150.00</t>
        </is>
      </c>
    </row>
    <row collapsed="false" customFormat="false" customHeight="false" hidden="false" ht="12.1" outlineLevel="0" r="53">
      <c r="A53" s="5" t="s">
        <f>=HYPERLINK("https://leilaoonline.com.br/lote/detalhe/50958", "13384")</f>
      </c>
      <c r="B53" s="4" t="s">
        <f>=HYPERLINK("https://leilaoonline.com.br/lote/detalhe/50958", " TRANSBORDO SMR 10000 SER, ANO 2007, FR4400725")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2.850,00</t>
        </is>
      </c>
      <c r="F53" s="4" t="inlineStr">
        <is>
          <t>150.00</t>
        </is>
      </c>
    </row>
    <row collapsed="false" customFormat="false" customHeight="false" hidden="false" ht="12.1" outlineLevel="0" r="54">
      <c r="A54" s="5" t="s">
        <f>=HYPERLINK("https://leilaoonline.com.br/lote/detalhe/51125", "13385")</f>
      </c>
      <c r="B54" s="4" t="s">
        <f>=HYPERLINK("https://leilaoonline.com.br/lote/detalhe/51125", "TRANSBORDO SMR 10000 SER, ANO 2008, FR4400831 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2.850,00</t>
        </is>
      </c>
      <c r="F54" s="4" t="inlineStr">
        <is>
          <t>150.00</t>
        </is>
      </c>
    </row>
    <row collapsed="false" customFormat="false" customHeight="false" hidden="false" ht="12.1" outlineLevel="0" r="55">
      <c r="A55" s="5" t="s">
        <f>=HYPERLINK("https://leilaoonline.com.br/lote/detalhe/50957", "13387")</f>
      </c>
      <c r="B55" s="4" t="s">
        <f>=HYPERLINK("https://leilaoonline.com.br/lote/detalhe/50957", " TRANSBORDO SMR 10000 SER, ANO 2007, FR4400742")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2.850,00</t>
        </is>
      </c>
      <c r="F55" s="4" t="inlineStr">
        <is>
          <t>150.00</t>
        </is>
      </c>
    </row>
    <row collapsed="false" customFormat="false" customHeight="false" hidden="false" ht="12.1" outlineLevel="0" r="56">
      <c r="A56" s="5" t="s">
        <f>=HYPERLINK("https://leilaoonline.com.br/lote/detalhe/50960", "13388")</f>
      </c>
      <c r="B56" s="4" t="s">
        <f>=HYPERLINK("https://leilaoonline.com.br/lote/detalhe/50960", " TRANSBORDO SMR 10000 SER, ANO 2007, FR4400546")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2.850,00</t>
        </is>
      </c>
      <c r="F56" s="4" t="inlineStr">
        <is>
          <t>150.00</t>
        </is>
      </c>
    </row>
    <row collapsed="false" customFormat="false" customHeight="false" hidden="false" ht="12.1" outlineLevel="0" r="57">
      <c r="A57" s="5" t="s">
        <f>=HYPERLINK("https://leilaoonline.com.br/lote/detalhe/51123", "13390")</f>
      </c>
      <c r="B57" s="4" t="s">
        <f>=HYPERLINK("https://leilaoonline.com.br/lote/detalhe/51123", "TRANSBORDO SMR 10000 SER, ANO 2008, FR4400852  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2.850,00</t>
        </is>
      </c>
      <c r="F57" s="4" t="inlineStr">
        <is>
          <t>150.00</t>
        </is>
      </c>
    </row>
    <row collapsed="false" customFormat="false" customHeight="false" hidden="false" ht="12.1" outlineLevel="0" r="58">
      <c r="A58" s="5" t="s">
        <f>=HYPERLINK("https://leilaoonline.com.br/lote/detalhe/50961", "13392")</f>
      </c>
      <c r="B58" s="4" t="s">
        <f>=HYPERLINK("https://leilaoonline.com.br/lote/detalhe/50961", " TRANSBORDO SMR 10000 SER, ANO 2007, FR4400709")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2.850,00</t>
        </is>
      </c>
      <c r="F58" s="4" t="inlineStr">
        <is>
          <t>150.00</t>
        </is>
      </c>
    </row>
    <row collapsed="false" customFormat="false" customHeight="false" hidden="false" ht="12.1" outlineLevel="0" r="59">
      <c r="A59" s="5" t="s">
        <f>=HYPERLINK("https://leilaoonline.com.br/lote/detalhe/50959", "13396")</f>
      </c>
      <c r="B59" s="4" t="s">
        <f>=HYPERLINK("https://leilaoonline.com.br/lote/detalhe/50959", " TRANSBORDO SMR 10000 SER, ANO 2007, FR4400714")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2.850,00</t>
        </is>
      </c>
      <c r="F59" s="4" t="inlineStr">
        <is>
          <t>150.00</t>
        </is>
      </c>
    </row>
    <row collapsed="false" customFormat="false" customHeight="false" hidden="false" ht="12.1" outlineLevel="0" r="60">
      <c r="A60" s="5" t="s">
        <f>=HYPERLINK("https://leilaoonline.com.br/lote/detalhe/50970", "13397")</f>
      </c>
      <c r="B60" s="4" t="s">
        <f>=HYPERLINK("https://leilaoonline.com.br/lote/detalhe/50970", " TRANSBORDO SMR 10000 SER, ANO 2007, FR4400740")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2.850,00</t>
        </is>
      </c>
      <c r="F60" s="4" t="inlineStr">
        <is>
          <t>150.00</t>
        </is>
      </c>
    </row>
    <row collapsed="false" customFormat="false" customHeight="false" hidden="false" ht="12.1" outlineLevel="0" r="61">
      <c r="A61" s="5" t="s">
        <f>=HYPERLINK("https://leilaoonline.com.br/lote/detalhe/50974", "13399")</f>
      </c>
      <c r="B61" s="4" t="s">
        <f>=HYPERLINK("https://leilaoonline.com.br/lote/detalhe/50974", " TRANSBORDO SMR 10000 SER, ANO 2007, FR4400724")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2.850,00</t>
        </is>
      </c>
      <c r="F61" s="4" t="inlineStr">
        <is>
          <t>150.00</t>
        </is>
      </c>
    </row>
    <row collapsed="false" customFormat="false" customHeight="false" hidden="false" ht="12.1" outlineLevel="0" r="62">
      <c r="A62" s="5" t="s">
        <f>=HYPERLINK("https://leilaoonline.com.br/lote/detalhe/50969", "13400")</f>
      </c>
      <c r="B62" s="4" t="s">
        <f>=HYPERLINK("https://leilaoonline.com.br/lote/detalhe/50969", " TRANSBORDO SMR 10000 SER, ANO 2007, FR4400735")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2.850,00</t>
        </is>
      </c>
      <c r="F62" s="4" t="inlineStr">
        <is>
          <t>150.00</t>
        </is>
      </c>
    </row>
    <row collapsed="false" customFormat="false" customHeight="false" hidden="false" ht="12.1" outlineLevel="0" r="63">
      <c r="A63" s="5" t="s">
        <f>=HYPERLINK("https://leilaoonline.com.br/lote/detalhe/50990", "13405")</f>
      </c>
      <c r="B63" s="4" t="s">
        <f>=HYPERLINK("https://leilaoonline.com.br/lote/detalhe/50990", " TRANSBORDO SMR 10000 SER, ANO 2007, FR4400796")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2.850,00</t>
        </is>
      </c>
      <c r="F63" s="4" t="inlineStr">
        <is>
          <t>150.00</t>
        </is>
      </c>
    </row>
    <row collapsed="false" customFormat="false" customHeight="false" hidden="false" ht="12.1" outlineLevel="0" r="64">
      <c r="A64" s="5" t="s">
        <f>=HYPERLINK("https://leilaoonline.com.br/lote/detalhe/50992", "13406")</f>
      </c>
      <c r="B64" s="4" t="s">
        <f>=HYPERLINK("https://leilaoonline.com.br/lote/detalhe/50992", " TRANSBORDO SMR 10000 SER, ANO 2007, FR4400715")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2.850,00</t>
        </is>
      </c>
      <c r="F64" s="4" t="inlineStr">
        <is>
          <t>150.00</t>
        </is>
      </c>
    </row>
    <row collapsed="false" customFormat="false" customHeight="false" hidden="false" ht="12.1" outlineLevel="0" r="65">
      <c r="A65" s="5" t="s">
        <f>=HYPERLINK("https://leilaoonline.com.br/lote/detalhe/50991", "13407")</f>
      </c>
      <c r="B65" s="4" t="s">
        <f>=HYPERLINK("https://leilaoonline.com.br/lote/detalhe/50991", " TRANSBORDO SMR 10000 SER, ANO 2007, FR4400738")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2.850,00</t>
        </is>
      </c>
      <c r="F65" s="4" t="inlineStr">
        <is>
          <t>150.00</t>
        </is>
      </c>
    </row>
    <row collapsed="false" customFormat="false" customHeight="false" hidden="false" ht="12.1" outlineLevel="0" r="66">
      <c r="A66" s="5" t="s">
        <f>=HYPERLINK("https://leilaoonline.com.br/lote/detalhe/50993", "13408")</f>
      </c>
      <c r="B66" s="4" t="s">
        <f>=HYPERLINK("https://leilaoonline.com.br/lote/detalhe/50993", " TRANSBORDO SMR 10000 SER, ANO 2007, FR4400718")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2.850,00</t>
        </is>
      </c>
      <c r="F66" s="4" t="inlineStr">
        <is>
          <t>150.00</t>
        </is>
      </c>
    </row>
    <row collapsed="false" customFormat="false" customHeight="false" hidden="false" ht="12.1" outlineLevel="0" r="67">
      <c r="A67" s="5" t="s">
        <f>=HYPERLINK("https://leilaoonline.com.br/lote/detalhe/51266", "24337")</f>
      </c>
      <c r="B67" s="4" t="s">
        <f>=HYPERLINK("https://leilaoonline.com.br/lote/detalhe/51266", "JOHN DEERE COLH NW 3520 - FROTA 4300042 ")</f>
      </c>
      <c r="C67" s="4" t="inlineStr">
        <is>
          <t>Vendido</t>
        </is>
      </c>
      <c r="D67" s="4" t="inlineStr">
        <is>
          <t>3</t>
        </is>
      </c>
      <c r="E67" s="5" t="inlineStr">
        <is>
          <t>1.500,00</t>
        </is>
      </c>
      <c r="F67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2026-04-19T07:32:54.00Z</dcterms:created>
  <dc:creator>Tellks Tecnologia</dc:creator>
  <cp:revision>0</cp:revision>
</cp:coreProperties>
</file>