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CAMINHÕES - IMPLEMENTOS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27/01/2017 11:27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=HYPERLINK("https://leilaoonline.com.br/lote/detalhe/5867", "516")</f>
      </c>
      <c r="B11" s="4" t="s">
        <f>=HYPERLINK("https://leilaoonline.com.br/lote/detalhe/5867", " TANQUE DE AÇO VERTICAL, CAP. APROX; 30M, S/FR, UND, IPAUSSU")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=HYPERLINK("https://leilaoonline.com.br/lote/detalhe/5868", "518")</f>
      </c>
      <c r="B12" s="4" t="s">
        <f>=HYPERLINK("https://leilaoonline.com.br/lote/detalhe/5868", " ESTRUTURA METÁLICA, SFR, MEDIDAS APROX. VIGAS 5 E MTS,  UND. IPAUSSU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=HYPERLINK("https://leilaoonline.com.br/lote/detalhe/5869", "520")</f>
      </c>
      <c r="B13" s="4" t="s">
        <f>=HYPERLINK("https://leilaoonline.com.br/lote/detalhe/5869", " TANQUE DE AÇO CAP. APROX. 15 000LTS, S/FR,UND. IPAUSSU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=HYPERLINK("https://leilaoonline.com.br/lote/detalhe/5870", "521")</f>
      </c>
      <c r="B14" s="4" t="s">
        <f>=HYPERLINK("https://leilaoonline.com.br/lote/detalhe/5870", " TANQUE DE AÇO CAP. APROX. 10 000LTS, S/FR,UND. IPAUSSU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=HYPERLINK("https://leilaoonline.com.br/lote/detalhe/5871", "522")</f>
      </c>
      <c r="B15" s="4" t="s">
        <f>=HYPERLINK("https://leilaoonline.com.br/lote/detalhe/5871", " TANQUE DE AÇO CAP. APROX. 15 000LTS E CENTRIFUGA, S/FR,UND. IPAUSSU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=HYPERLINK("https://leilaoonline.com.br/lote/detalhe/5925", "526")</f>
      </c>
      <c r="B16" s="4" t="s">
        <f>=HYPERLINK("https://leilaoonline.com.br/lote/detalhe/5925", " ARADO SUCATEADO, FR 4, UND. IPAUSSU")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1.100,00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=HYPERLINK("https://leilaoonline.com.br/lote/detalhe/5873", "531")</f>
      </c>
      <c r="B17" s="4" t="s">
        <f>=HYPERLINK("https://leilaoonline.com.br/lote/detalhe/5873", " 30 VASOS SANITÁRIOS E 30 CADEIRA, QDA. APROX; S/FR, UND IPAUSSU")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=HYPERLINK("https://leilaoonline.com.br/lote/detalhe/5872", "533")</f>
      </c>
      <c r="B18" s="4" t="s">
        <f>=HYPERLINK("https://leilaoonline.com.br/lote/detalhe/5872", " PORTAS, VITRO E BLINDEX, 20 UND. APROX;  UND. IPAUSSU ")</f>
      </c>
      <c r="C18" s="4" t="inlineStr">
        <is>
          <t>Vendido</t>
        </is>
      </c>
      <c r="D18" s="4" t="inlineStr">
        <is>
          <t>3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=HYPERLINK("https://leilaoonline.com.br/lote/detalhe/5898", "1299")</f>
      </c>
      <c r="B19" s="4" t="s">
        <f>=HYPERLINK("https://leilaoonline.com.br/lote/detalhe/5898", " MESAS ESCRITÓRIO, EQUIPAMENTO AMBULATÉRIAL E COFRE, S/FR, UND TAMOIO")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=HYPERLINK("https://leilaoonline.com.br/lote/detalhe/5745", "1302")</f>
      </c>
      <c r="B20" s="4" t="s">
        <f>=HYPERLINK("https://leilaoonline.com.br/lote/detalhe/5745", " CAMINHÃO OFICINA MB L 2213, ANO 1984, PLACA CLZ3614, FR360218, UND ZANIN")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33.000,00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=HYPERLINK("https://leilaoonline.com.br/lote/detalhe/5899", "2306")</f>
      </c>
      <c r="B21" s="4" t="s">
        <f>=HYPERLINK("https://leilaoonline.com.br/lote/detalhe/5899", "CALDEIRA DEDINI V-2/4 32T/H 145ATM, IMOB. 103346, OUTROS ITENS, UNID DIAMANTE")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=HYPERLINK("https://leilaoonline.com.br/lote/detalhe/5926", "2317")</f>
      </c>
      <c r="B22" s="4" t="s">
        <f>=HYPERLINK("https://leilaoonline.com.br/lote/detalhe/5926", " RODAS DIVERSAS, 1 T PESO ESTIMADO, S/FR, UND DIAMANTE")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=HYPERLINK("https://leilaoonline.com.br/lote/detalhe/5742", "2322")</f>
      </c>
      <c r="B23" s="4" t="s">
        <f>=HYPERLINK("https://leilaoonline.com.br/lote/detalhe/5742", " 1 BOMBA  100/260 VAZÃO 100M3H, S/FR, 1 COMPRESSOR TAG 72507, S/FR, UND DIAMANTE")</f>
      </c>
      <c r="C23" s="4" t="inlineStr">
        <is>
          <t>Vendido</t>
        </is>
      </c>
      <c r="D23" s="4" t="inlineStr">
        <is>
          <t>5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=HYPERLINK("https://leilaoonline.com.br/lote/detalhe/5747", "2323")</f>
      </c>
      <c r="B24" s="4" t="s">
        <f>=HYPERLINK("https://leilaoonline.com.br/lote/detalhe/5747", " 1 CARRETINHA DE ABRIGO AZUL FR103680, UND DIAMANTE")</f>
      </c>
      <c r="C24" s="4" t="inlineStr">
        <is>
          <t>Vendido</t>
        </is>
      </c>
      <c r="D24" s="4" t="inlineStr">
        <is>
          <t>10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=HYPERLINK("https://leilaoonline.com.br/lote/detalhe/5743", "2324")</f>
      </c>
      <c r="B25" s="4" t="s">
        <f>=HYPERLINK("https://leilaoonline.com.br/lote/detalhe/5743", " 1 TANQUE DE FIBRA  APROX.. 4 MIL LITROS, S/FR, 1 HIDRO HOLL, FR72606, UND DIAMANTE")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=HYPERLINK("https://leilaoonline.com.br/lote/detalhe/5860", "3829")</f>
      </c>
      <c r="B26" s="4" t="s">
        <f>=HYPERLINK("https://leilaoonline.com.br/lote/detalhe/5860", " 22 VARIADORES, PESO ESTIMADO 9T, S/FR, (LOTE VENDA POR KILO), UND BARRA ")</f>
      </c>
      <c r="C26" s="4" t="inlineStr">
        <is>
          <t>Vendido</t>
        </is>
      </c>
      <c r="D26" s="4" t="inlineStr">
        <is>
          <t>14</t>
        </is>
      </c>
      <c r="E26" s="5" t="inlineStr">
        <is>
          <t>5.580,00</t>
        </is>
      </c>
      <c r="F26" s="4" t="inlineStr">
        <is>
          <t>0.01</t>
        </is>
      </c>
    </row>
    <row collapsed="false" customFormat="false" customHeight="false" hidden="false" ht="12.1" outlineLevel="0" r="27">
      <c r="A27" s="5" t="s">
        <f>=HYPERLINK("https://leilaoonline.com.br/lote/detalhe/5927", "3865")</f>
      </c>
      <c r="B27" s="4" t="s">
        <f>=HYPERLINK("https://leilaoonline.com.br/lote/detalhe/5927", " BAU COR AZUL DE AÇO, S/FR, UND BARRA")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=HYPERLINK("https://leilaoonline.com.br/lote/detalhe/5922", "3868")</f>
      </c>
      <c r="B28" s="4" t="s">
        <f>=HYPERLINK("https://leilaoonline.com.br/lote/detalhe/5922", " 3 CALDEIRAS  E EQUIPAMENTOS, ( 600 TON. DE FERRO PESO ESTIMADO), UND BARRA")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42.500,00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=HYPERLINK("https://leilaoonline.com.br/lote/detalhe/5928", "3872")</f>
      </c>
      <c r="B29" s="4" t="s">
        <f>=HYPERLINK("https://leilaoonline.com.br/lote/detalhe/5928", " 6 MOTORES, 1 BOMBA, S/FR, UND BARRA")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=HYPERLINK("https://leilaoonline.com.br/lote/detalhe/5900", "3874")</f>
      </c>
      <c r="B30" s="4" t="s">
        <f>=HYPERLINK("https://leilaoonline.com.br/lote/detalhe/5900", " TANQUE DE FIBRA - USO VINHAÇA, FR110307, LOC: UND BARRA")</f>
      </c>
      <c r="C30" s="4" t="inlineStr">
        <is>
          <t>Vendido</t>
        </is>
      </c>
      <c r="D30" s="4" t="inlineStr">
        <is>
          <t>21</t>
        </is>
      </c>
      <c r="E30" s="5" t="inlineStr">
        <is>
          <t>2.900,00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=HYPERLINK("https://leilaoonline.com.br/lote/detalhe/5901", "3875")</f>
      </c>
      <c r="B31" s="4" t="s">
        <f>=HYPERLINK("https://leilaoonline.com.br/lote/detalhe/5901", " ENGATE PARA CANO DE FIBRA E BRAÇADEIRAS DE ALUMÍNIO, S/FR, LOC: UND BARRA")</f>
      </c>
      <c r="C31" s="4" t="inlineStr">
        <is>
          <t>Vendido</t>
        </is>
      </c>
      <c r="D31" s="4" t="inlineStr">
        <is>
          <t>7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=HYPERLINK("https://leilaoonline.com.br/lote/detalhe/5929", "3886")</f>
      </c>
      <c r="B32" s="4" t="s">
        <f>=HYPERLINK("https://leilaoonline.com.br/lote/detalhe/5929", " PEÇAS AUTOMOTIVA,  S/FR, UND BARRA ")</f>
      </c>
      <c r="C32" s="4" t="inlineStr">
        <is>
          <t>Vendido</t>
        </is>
      </c>
      <c r="D32" s="4" t="inlineStr">
        <is>
          <t>7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=HYPERLINK("https://leilaoonline.com.br/lote/detalhe/5863", "3890")</f>
      </c>
      <c r="B33" s="4" t="s">
        <f>=HYPERLINK("https://leilaoonline.com.br/lote/detalhe/5863", " 32 PNEUS USADOS, S/F, UND.BARRA")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3.450,00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=HYPERLINK("https://leilaoonline.com.br/lote/detalhe/5864", "3893")</f>
      </c>
      <c r="B34" s="4" t="s">
        <f>=HYPERLINK("https://leilaoonline.com.br/lote/detalhe/5864", " TANQUE DE FIBRA DE APROX. 15 MIL LITROS - FROTA 98807, UND. BARRA")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1.450,00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=HYPERLINK("https://leilaoonline.com.br/lote/detalhe/5865", "3898")</f>
      </c>
      <c r="B35" s="4" t="s">
        <f>=HYPERLINK("https://leilaoonline.com.br/lote/detalhe/5865", " 1 GELADEIRA, 2 CARCAÇA DE BOMBA DE ALCOOL/DIESEL GBR-111-2/1- S/F, UND BARRA")</f>
      </c>
      <c r="C35" s="4" t="inlineStr">
        <is>
          <t>Vendido</t>
        </is>
      </c>
      <c r="D35" s="4" t="inlineStr">
        <is>
          <t>4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=HYPERLINK("https://leilaoonline.com.br/lote/detalhe/5866", "3899")</f>
      </c>
      <c r="B36" s="4" t="s">
        <f>=HYPERLINK("https://leilaoonline.com.br/lote/detalhe/5866", " MOVEIS E UTENSILIOS E OUTROS VERIFEQUE DESCRIÇÃO ITEN, S/F, UND. BARRA")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=HYPERLINK("https://leilaoonline.com.br/lote/detalhe/5931", "3902")</f>
      </c>
      <c r="B37" s="4" t="s">
        <f>=HYPERLINK("https://leilaoonline.com.br/lote/detalhe/5931", " 5 CARCAÇA DE IMPLEMENTO MAFRE, S/FR, UND. BARRA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=HYPERLINK("https://leilaoonline.com.br/lote/detalhe/5875", "3903")</f>
      </c>
      <c r="B38" s="4" t="s">
        <f>=HYPERLINK("https://leilaoonline.com.br/lote/detalhe/5875", " 18 COCHOS COM ROSCA DE INOX, S/FR, UND. BARRA ")</f>
      </c>
      <c r="C38" s="4" t="inlineStr">
        <is>
          <t>Vendido</t>
        </is>
      </c>
      <c r="D38" s="4" t="inlineStr">
        <is>
          <t>5</t>
        </is>
      </c>
      <c r="E38" s="5" t="inlineStr">
        <is>
          <t>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=HYPERLINK("https://leilaoonline.com.br/lote/detalhe/5877", "3905")</f>
      </c>
      <c r="B39" s="4" t="s">
        <f>=HYPERLINK("https://leilaoonline.com.br/lote/detalhe/5877", " CARRETA TORTA DE FILTRO, FR103629, UND. BARRA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650,00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=HYPERLINK("https://leilaoonline.com.br/lote/detalhe/5878", "3906")</f>
      </c>
      <c r="B40" s="4" t="s">
        <f>=HYPERLINK("https://leilaoonline.com.br/lote/detalhe/5878", " CARRETA TORTA DE FILTRO, FR103645, UND. BARRA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=HYPERLINK("https://leilaoonline.com.br/lote/detalhe/5876", "3907")</f>
      </c>
      <c r="B41" s="4" t="s">
        <f>=HYPERLINK("https://leilaoonline.com.br/lote/detalhe/5876", " CARRETA DE TORTA DE FILTRO, FR103625, UND. BARRA 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=HYPERLINK("https://leilaoonline.com.br/lote/detalhe/5879", "3908")</f>
      </c>
      <c r="B42" s="4" t="s">
        <f>=HYPERLINK("https://leilaoonline.com.br/lote/detalhe/5879", " CARRETA TORTA DE FILTRO, FR103621, UND. BARRA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=HYPERLINK("https://leilaoonline.com.br/lote/detalhe/5880", "3909")</f>
      </c>
      <c r="B43" s="4" t="s">
        <f>=HYPERLINK("https://leilaoonline.com.br/lote/detalhe/5880", " CARRETA TORTA DE FILTRO, FR103643, UND. BARRA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=HYPERLINK("https://leilaoonline.com.br/lote/detalhe/5881", "3915")</f>
      </c>
      <c r="B44" s="4" t="s">
        <f>=HYPERLINK("https://leilaoonline.com.br/lote/detalhe/5881", " ENLEIRADEIRA PALHA ACOMODADOR DMB, FR103795, UND. BARRA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=HYPERLINK("https://leilaoonline.com.br/lote/detalhe/5932", "3918")</f>
      </c>
      <c r="B45" s="4" t="s">
        <f>=HYPERLINK("https://leilaoonline.com.br/lote/detalhe/5932", " 2 LÂMINAS FR103256/103267, UND. BARRA ")</f>
      </c>
      <c r="C45" s="4" t="inlineStr">
        <is>
          <t>Vendido</t>
        </is>
      </c>
      <c r="D45" s="4" t="inlineStr">
        <is>
          <t>5</t>
        </is>
      </c>
      <c r="E45" s="5" t="inlineStr">
        <is>
          <t>1.250,00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=HYPERLINK("https://leilaoonline.com.br/lote/detalhe/5862", "3919")</f>
      </c>
      <c r="B46" s="4" t="s">
        <f>=HYPERLINK("https://leilaoonline.com.br/lote/detalhe/5862", "ROLO COMPACTADOR DYNAPARC, FR 103760, UND. BARRA ")</f>
      </c>
      <c r="C46" s="4" t="inlineStr">
        <is>
          <t>Vendido</t>
        </is>
      </c>
      <c r="D46" s="4" t="inlineStr">
        <is>
          <t>19</t>
        </is>
      </c>
      <c r="E46" s="5" t="inlineStr">
        <is>
          <t>5.200,00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=HYPERLINK("https://leilaoonline.com.br/lote/detalhe/5882", "3921")</f>
      </c>
      <c r="B47" s="4" t="s">
        <f>=HYPERLINK("https://leilaoonline.com.br/lote/detalhe/5882", " SUBSOLADOR, FR103223, UND. BARRA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=HYPERLINK("https://leilaoonline.com.br/lote/detalhe/5883", "3922")</f>
      </c>
      <c r="B48" s="4" t="s">
        <f>=HYPERLINK("https://leilaoonline.com.br/lote/detalhe/5883", " SUBSOLADOR, FR103224, UND. BARRA 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=HYPERLINK("https://leilaoonline.com.br/lote/detalhe/5921", "3927")</f>
      </c>
      <c r="B49" s="4" t="s">
        <f>=HYPERLINK("https://leilaoonline.com.br/lote/detalhe/5921", "170 ROLAMENTOS DIVERSOS, S/FR, UND BARRA")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5.000,00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=HYPERLINK("https://leilaoonline.com.br/lote/detalhe/5933", "3930")</f>
      </c>
      <c r="B50" s="4" t="s">
        <f>=HYPERLINK("https://leilaoonline.com.br/lote/detalhe/5933", " CABOS COBRE EM GERAL: ELÉTRCIOS, COMANDO, POTÊNCIA E SINAL DP, S/FR, UND BARRA ")</f>
      </c>
      <c r="C50" s="4" t="inlineStr">
        <is>
          <t>Vendido</t>
        </is>
      </c>
      <c r="D50" s="4" t="inlineStr">
        <is>
          <t>2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=HYPERLINK("https://leilaoonline.com.br/lote/detalhe/5861", "3938")</f>
      </c>
      <c r="B51" s="4" t="s">
        <f>=HYPERLINK("https://leilaoonline.com.br/lote/detalhe/5861", " CARRETA DE SERVIÇOS DIVERSO FROTA FR103866, UND BARRA")</f>
      </c>
      <c r="C51" s="4" t="inlineStr">
        <is>
          <t>Vendido</t>
        </is>
      </c>
      <c r="D51" s="4" t="inlineStr">
        <is>
          <t>19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=HYPERLINK("https://leilaoonline.com.br/lote/detalhe/5857", "3940")</f>
      </c>
      <c r="B52" s="4" t="s">
        <f>=HYPERLINK("https://leilaoonline.com.br/lote/detalhe/5857", " SUBSOLADOR FR103230, UND BARRA")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=HYPERLINK("https://leilaoonline.com.br/lote/detalhe/5744", "3941")</f>
      </c>
      <c r="B53" s="4" t="s">
        <f>=HYPERLINK("https://leilaoonline.com.br/lote/detalhe/5744", " CARRETINHA COM ROLO HIDRO HOLL, UND BARRA")</f>
      </c>
      <c r="C53" s="4" t="inlineStr">
        <is>
          <t>Vendido</t>
        </is>
      </c>
      <c r="D53" s="4" t="inlineStr">
        <is>
          <t>16</t>
        </is>
      </c>
      <c r="E53" s="5" t="inlineStr">
        <is>
          <t>1.050,00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=HYPERLINK("https://leilaoonline.com.br/lote/detalhe/5746", "3942")</f>
      </c>
      <c r="B54" s="4" t="s">
        <f>=HYPERLINK("https://leilaoonline.com.br/lote/detalhe/5746", " BAÚ AZUL SERVIÇOS DIVERSOS, MEDIDAS APROX 2M X 1,80M, UND BARRA")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=HYPERLINK("https://leilaoonline.com.br/lote/detalhe/5940", "3943")</f>
      </c>
      <c r="B55" s="4" t="s">
        <f>=HYPERLINK("https://leilaoonline.com.br/lote/detalhe/5940", " TANQUE DE FIBRA - PJ DE APROX 2 MIL LITROS, S/FR, UND BARRA")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=HYPERLINK("https://leilaoonline.com.br/lote/detalhe/5942", "3944")</f>
      </c>
      <c r="B56" s="4" t="s">
        <f>=HYPERLINK("https://leilaoonline.com.br/lote/detalhe/5942", "TANQUE DE FIBRA DE APROX 8 ML LITROS, FR1627, PAT.065933, ESTRUTURA AMARELA, UND BARRA")</f>
      </c>
      <c r="C56" s="4" t="inlineStr">
        <is>
          <t>Vendido</t>
        </is>
      </c>
      <c r="D56" s="4" t="inlineStr">
        <is>
          <t>47</t>
        </is>
      </c>
      <c r="E56" s="5" t="inlineStr">
        <is>
          <t>2.850,00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=HYPERLINK("https://leilaoonline.com.br/lote/detalhe/5856", "3946")</f>
      </c>
      <c r="B57" s="4" t="s">
        <f>=HYPERLINK("https://leilaoonline.com.br/lote/detalhe/5856", " CARRETA DE SERVIÇOS DIVERSO FROTA FR103857, UND BARRA")</f>
      </c>
      <c r="C57" s="4" t="inlineStr">
        <is>
          <t>Vendido</t>
        </is>
      </c>
      <c r="D57" s="4" t="inlineStr">
        <is>
          <t>7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=HYPERLINK("https://leilaoonline.com.br/lote/detalhe/5855", "3948")</f>
      </c>
      <c r="B58" s="4" t="s">
        <f>=HYPERLINK("https://leilaoonline.com.br/lote/detalhe/5855", " PEÇAS AUTOMOTIVA EM GERAL, S/FR, UND BARRA")</f>
      </c>
      <c r="C58" s="4" t="inlineStr">
        <is>
          <t>Vendido</t>
        </is>
      </c>
      <c r="D58" s="4" t="inlineStr">
        <is>
          <t>7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=HYPERLINK("https://leilaoonline.com.br/lote/detalhe/5748", "3949")</f>
      </c>
      <c r="B59" s="4" t="s">
        <f>=HYPERLINK("https://leilaoonline.com.br/lote/detalhe/5748", " SEMI.REBOQUE RANDON  9,60 M, ANO 2002,  PLACA  DCG9421, UND BARRA")</f>
      </c>
      <c r="C59" s="4" t="inlineStr">
        <is>
          <t>Vendido</t>
        </is>
      </c>
      <c r="D59" s="4" t="inlineStr">
        <is>
          <t>16</t>
        </is>
      </c>
      <c r="E59" s="5" t="inlineStr">
        <is>
          <t>7.150,00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=HYPERLINK("https://leilaoonline.com.br/lote/detalhe/5978", "3950")</f>
      </c>
      <c r="B60" s="4" t="s">
        <f>=HYPERLINK("https://leilaoonline.com.br/lote/detalhe/5978", "SUCATA 10 TONELADAS ESTEIRA RODANTE, S/FR, UND BARRA ")</f>
      </c>
      <c r="C60" s="4" t="inlineStr">
        <is>
          <t>Vendido</t>
        </is>
      </c>
      <c r="D60" s="4" t="inlineStr">
        <is>
          <t>15</t>
        </is>
      </c>
      <c r="E60" s="5" t="inlineStr">
        <is>
          <t>5.100,00</t>
        </is>
      </c>
      <c r="F60" s="4" t="inlineStr">
        <is>
          <t>0.01</t>
        </is>
      </c>
    </row>
    <row collapsed="false" customFormat="false" customHeight="false" hidden="false" ht="12.1" outlineLevel="0" r="61">
      <c r="A61" s="5" t="s">
        <f>=HYPERLINK("https://leilaoonline.com.br/lote/detalhe/5858", "3951")</f>
      </c>
      <c r="B61" s="4" t="s">
        <f>=HYPERLINK("https://leilaoonline.com.br/lote/detalhe/5858", " GRADE ARADORA DE 14 DISCOS, FR103115, IMOB221538-0, UND BARRA ")</f>
      </c>
      <c r="C61" s="4" t="inlineStr">
        <is>
          <t>Vendido</t>
        </is>
      </c>
      <c r="D61" s="4" t="inlineStr">
        <is>
          <t>87</t>
        </is>
      </c>
      <c r="E61" s="5" t="inlineStr">
        <is>
          <t>13.600,00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=HYPERLINK("https://leilaoonline.com.br/lote/detalhe/5859", "3952")</f>
      </c>
      <c r="B62" s="4" t="s">
        <f>=HYPERLINK("https://leilaoonline.com.br/lote/detalhe/5859", " GRADE LEVE COM 32 DISCOS, FR103175, IMOB221244, UND BARRA ")</f>
      </c>
      <c r="C62" s="4" t="inlineStr">
        <is>
          <t>Vendido</t>
        </is>
      </c>
      <c r="D62" s="4" t="inlineStr">
        <is>
          <t>28</t>
        </is>
      </c>
      <c r="E62" s="5" t="inlineStr">
        <is>
          <t>4.600,00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=HYPERLINK("https://leilaoonline.com.br/lote/detalhe/5977", "3953")</f>
      </c>
      <c r="B63" s="4" t="s">
        <f>=HYPERLINK("https://leilaoonline.com.br/lote/detalhe/5977", "SUCATA DE CAMINHÃO VW26-220 6X4 IMOB.84857, UND BARRA ")</f>
      </c>
      <c r="C63" s="4" t="inlineStr">
        <is>
          <t>Vendido</t>
        </is>
      </c>
      <c r="D63" s="4" t="inlineStr">
        <is>
          <t>50</t>
        </is>
      </c>
      <c r="E63" s="5" t="inlineStr">
        <is>
          <t>8.850,00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=HYPERLINK("https://leilaoonline.com.br/lote/detalhe/5936", "4487")</f>
      </c>
      <c r="B64" s="4" t="s">
        <f>=HYPERLINK("https://leilaoonline.com.br/lote/detalhe/5936", " JET AÇÚCAR, S/FR  UND COSTA PINTO")</f>
      </c>
      <c r="C64" s="4" t="inlineStr">
        <is>
          <t>Vendido</t>
        </is>
      </c>
      <c r="D64" s="4" t="inlineStr">
        <is>
          <t>3</t>
        </is>
      </c>
      <c r="E64" s="5" t="inlineStr">
        <is>
          <t>650,00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=HYPERLINK("https://leilaoonline.com.br/lote/detalhe/5902", "4513")</f>
      </c>
      <c r="B65" s="4" t="s">
        <f>=HYPERLINK("https://leilaoonline.com.br/lote/detalhe/5902", " BANCADA DE FERRO E BOMBA , S/FR, UND COSTA PINTO")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=HYPERLINK("https://leilaoonline.com.br/lote/detalhe/5903", "4514")</f>
      </c>
      <c r="B66" s="4" t="s">
        <f>=HYPERLINK("https://leilaoonline.com.br/lote/detalhe/5903", " 30 UND. PARALAMAS NOVOS E USADOS QDA APROXIMADA, S/FR, UND COSTA PINTO")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=HYPERLINK("https://leilaoonline.com.br/lote/detalhe/5904", "4516")</f>
      </c>
      <c r="B67" s="4" t="s">
        <f>=HYPERLINK("https://leilaoonline.com.br/lote/detalhe/5904", " 2 HIDRO ROLL, S/FR, UND COSTA PINTO")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=HYPERLINK("https://leilaoonline.com.br/lote/detalhe/5905", "4517")</f>
      </c>
      <c r="B68" s="4" t="s">
        <f>=HYPERLINK("https://leilaoonline.com.br/lote/detalhe/5905", " REBOQUE RODOVIARIO, ANO 1987, PLACA BQF8806, FR56075, UND COSTA PINTO")</f>
      </c>
      <c r="C68" s="4" t="inlineStr">
        <is>
          <t>Vendido</t>
        </is>
      </c>
      <c r="D68" s="4" t="inlineStr">
        <is>
          <t>2</t>
        </is>
      </c>
      <c r="E68" s="5" t="inlineStr">
        <is>
          <t>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=HYPERLINK("https://leilaoonline.com.br/lote/detalhe/5906", "4518")</f>
      </c>
      <c r="B69" s="4" t="s">
        <f>=HYPERLINK("https://leilaoonline.com.br/lote/detalhe/5906", " CARROCERIA SUCATA, PAT 058057, S/FR, UND COSTA PINTO")</f>
      </c>
      <c r="C69" s="4" t="inlineStr">
        <is>
          <t>Vendido</t>
        </is>
      </c>
      <c r="D69" s="4" t="inlineStr">
        <is>
          <t>2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=HYPERLINK("https://leilaoonline.com.br/lote/detalhe/5907", "4527")</f>
      </c>
      <c r="B70" s="4" t="s">
        <f>=HYPERLINK("https://leilaoonline.com.br/lote/detalhe/5907", "CARROCERIA P/CAMINHÃO PLATAFORMA S/FR , S/FR, UND COSTA PINTO")</f>
      </c>
      <c r="C70" s="4" t="inlineStr">
        <is>
          <t>Vendido</t>
        </is>
      </c>
      <c r="D70" s="4" t="inlineStr">
        <is>
          <t>2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=HYPERLINK("https://leilaoonline.com.br/lote/detalhe/5715", "4531")</f>
      </c>
      <c r="B71" s="4" t="s">
        <f>=HYPERLINK("https://leilaoonline.com.br/lote/detalhe/5715", " FORD F 1000, ANO 1989, PLACA CPL8966, S/FR, UND COSTA PINTO")</f>
      </c>
      <c r="C71" s="4" t="inlineStr">
        <is>
          <t>Não vendido</t>
        </is>
      </c>
      <c r="D71" s="4" t="inlineStr">
        <is>
          <t>19</t>
        </is>
      </c>
      <c r="E71" s="5" t="inlineStr">
        <is>
          <t>9.500,00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=HYPERLINK("https://leilaoonline.com.br/lote/detalhe/5714", "4532")</f>
      </c>
      <c r="B72" s="4" t="s">
        <f>=HYPERLINK("https://leilaoonline.com.br/lote/detalhe/5714", " TURBINA, S/FR, UND COSTA PINTO")</f>
      </c>
      <c r="C72" s="4" t="inlineStr">
        <is>
          <t>Vendido</t>
        </is>
      </c>
      <c r="D72" s="4" t="inlineStr">
        <is>
          <t>4</t>
        </is>
      </c>
      <c r="E72" s="5" t="inlineStr">
        <is>
          <t>2.200,00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=HYPERLINK("https://leilaoonline.com.br/lote/detalhe/5711", "4533")</f>
      </c>
      <c r="B73" s="4" t="s">
        <f>=HYPERLINK("https://leilaoonline.com.br/lote/detalhe/5711", " BOMBA CENTRIFUGA VAZAO 420 M3H MCA 20, Nº IMOB. BAR2-181409-0, FR202902, UND COSTA PINTO")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=HYPERLINK("https://leilaoonline.com.br/lote/detalhe/5712", "4534")</f>
      </c>
      <c r="B74" s="4" t="s">
        <f>=HYPERLINK("https://leilaoonline.com.br/lote/detalhe/5712", " FURADEIRA E PARAF. À BAT. C/ CARREG. E OUTROS, S/FR, UND COSTA PINTO")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190,00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=HYPERLINK("https://leilaoonline.com.br/lote/detalhe/5710", "4535")</f>
      </c>
      <c r="B75" s="4" t="s">
        <f>=HYPERLINK("https://leilaoonline.com.br/lote/detalhe/5710", " TRANSFORMADOR TRIFASICO (À OLEO) 500 KVA, Nº IMOB. BAR2-135605-0, S/FR, UND COSTA PINTO")</f>
      </c>
      <c r="C75" s="4" t="inlineStr">
        <is>
          <t>Vendido</t>
        </is>
      </c>
      <c r="D75" s="4" t="inlineStr">
        <is>
          <t>27</t>
        </is>
      </c>
      <c r="E75" s="5" t="inlineStr">
        <is>
          <t>4.250,00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=HYPERLINK("https://leilaoonline.com.br/lote/detalhe/5713", "4536")</f>
      </c>
      <c r="B76" s="4" t="s">
        <f>=HYPERLINK("https://leilaoonline.com.br/lote/detalhe/5713", " S.REBOQUE TECTRAN 9,60 M - CANA INTEIRA, ANO1995, PLACA BKP3622, Nº IMOB. BAR2-157893-0, FR46786, UND COSTA PINTO 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2.200,00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=HYPERLINK("https://leilaoonline.com.br/lote/detalhe/5716", "4537")</f>
      </c>
      <c r="B77" s="4" t="s">
        <f>=HYPERLINK("https://leilaoonline.com.br/lote/detalhe/5716", " 1 TURBINA E 3 REDUTOR DE VELOCIDADE (Nº IMOB. BAR2-135547-0 / 135415-0, FR67350/67356, UND COSTA PINTO")</f>
      </c>
      <c r="C77" s="4" t="inlineStr">
        <is>
          <t>Vendido</t>
        </is>
      </c>
      <c r="D77" s="4" t="inlineStr">
        <is>
          <t>29</t>
        </is>
      </c>
      <c r="E77" s="5" t="inlineStr">
        <is>
          <t>6.000,00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=HYPERLINK("https://leilaoonline.com.br/lote/detalhe/5718", "4538")</f>
      </c>
      <c r="B78" s="4" t="s">
        <f>=HYPERLINK("https://leilaoonline.com.br/lote/detalhe/5718", " REBOQUE FNV 7,60 M - CANA INTEIRA, ANO 1981, PLACA BIE4006, BAR2-27104-0, FR46786, UND COSTA PINTO ")</f>
      </c>
      <c r="C78" s="4" t="inlineStr">
        <is>
          <t>Vendido</t>
        </is>
      </c>
      <c r="D78" s="4" t="inlineStr">
        <is>
          <t>18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=HYPERLINK("https://leilaoonline.com.br/lote/detalhe/5723", "4539")</f>
      </c>
      <c r="B79" s="4" t="s">
        <f>=HYPERLINK("https://leilaoonline.com.br/lote/detalhe/5723", " 2 REDUTOR DE VELOCIDADE  HT 60, MARCA CESTARI, Nº IMOB. BAR2-182161-0/139756-0, FR57487/57490, UND COSTA PINTO")</f>
      </c>
      <c r="C79" s="4" t="inlineStr">
        <is>
          <t>Vendido</t>
        </is>
      </c>
      <c r="D79" s="4" t="inlineStr">
        <is>
          <t>17</t>
        </is>
      </c>
      <c r="E79" s="5" t="inlineStr">
        <is>
          <t>3.500,00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=HYPERLINK("https://leilaoonline.com.br/lote/detalhe/5717", "4540")</f>
      </c>
      <c r="B80" s="4" t="s">
        <f>=HYPERLINK("https://leilaoonline.com.br/lote/detalhe/5717", " CHEVROLET VECTRA, ANO 1998, PLACA CMG1448, S/FR, UND COSTA PINTO")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=HYPERLINK("https://leilaoonline.com.br/lote/detalhe/5752", "5494")</f>
      </c>
      <c r="B81" s="4" t="s">
        <f>=HYPERLINK("https://leilaoonline.com.br/lote/detalhe/5752", " TANQUE, S/FR, UND BONFIM")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=HYPERLINK("https://leilaoonline.com.br/lote/detalhe/5753", "5497")</f>
      </c>
      <c r="B82" s="4" t="s">
        <f>=HYPERLINK("https://leilaoonline.com.br/lote/detalhe/5753", " TANQUE, S/FR, UND BONFIM")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=HYPERLINK("https://leilaoonline.com.br/lote/detalhe/5756", "5498")</f>
      </c>
      <c r="B83" s="4" t="s">
        <f>=HYPERLINK("https://leilaoonline.com.br/lote/detalhe/5756", " TANQUE, S/FR, UND BONFIM")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=HYPERLINK("https://leilaoonline.com.br/lote/detalhe/5755", "5499")</f>
      </c>
      <c r="B84" s="4" t="s">
        <f>=HYPERLINK("https://leilaoonline.com.br/lote/detalhe/5755", " 2 MAQUINA  DE SOLDA, PAT.213699/213700, UND BONFIM")</f>
      </c>
      <c r="C84" s="4" t="inlineStr">
        <is>
          <t>Vendido</t>
        </is>
      </c>
      <c r="D84" s="4" t="inlineStr">
        <is>
          <t>10</t>
        </is>
      </c>
      <c r="E84" s="5" t="inlineStr">
        <is>
          <t>950,00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=HYPERLINK("https://leilaoonline.com.br/lote/detalhe/5937", "5501")</f>
      </c>
      <c r="B85" s="4" t="s">
        <f>=HYPERLINK("https://leilaoonline.com.br/lote/detalhe/5937", " PEÇAS DIVERSAS, VENDA POR LOTE, S/FR, LOC: UND BONFIM")</f>
      </c>
      <c r="C85" s="4" t="inlineStr">
        <is>
          <t>Vendido</t>
        </is>
      </c>
      <c r="D85" s="4" t="inlineStr">
        <is>
          <t>2</t>
        </is>
      </c>
      <c r="E85" s="5" t="inlineStr">
        <is>
          <t>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=HYPERLINK("https://leilaoonline.com.br/lote/detalhe/5758", "5502")</f>
      </c>
      <c r="B86" s="4" t="s">
        <f>=HYPERLINK("https://leilaoonline.com.br/lote/detalhe/5758", " EQUIPAMENTOS DE LABORATÓRIO (PIPETAS DIVERSAS),  1 IMPESSORA,UND BONFIM")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=HYPERLINK("https://leilaoonline.com.br/lote/detalhe/5760", "5503")</f>
      </c>
      <c r="B87" s="4" t="s">
        <f>=HYPERLINK("https://leilaoonline.com.br/lote/detalhe/5760", " ADIABÁTICO, 2 MOTORES DE 40CV 6POLOS, S/FR, UND BONFIM")</f>
      </c>
      <c r="C87" s="4" t="inlineStr">
        <is>
          <t>Vendido</t>
        </is>
      </c>
      <c r="D87" s="4" t="inlineStr">
        <is>
          <t>3</t>
        </is>
      </c>
      <c r="E87" s="5" t="inlineStr">
        <is>
          <t>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=HYPERLINK("https://leilaoonline.com.br/lote/detalhe/5759", "5504")</f>
      </c>
      <c r="B88" s="4" t="s">
        <f>=HYPERLINK("https://leilaoonline.com.br/lote/detalhe/5759", " 2 ESTEIRA, S/FR, UND BONFIM")</f>
      </c>
      <c r="C88" s="4" t="inlineStr">
        <is>
          <t>Não vendido</t>
        </is>
      </c>
      <c r="D88" s="4" t="inlineStr">
        <is>
          <t>9</t>
        </is>
      </c>
      <c r="E88" s="5" t="inlineStr">
        <is>
          <t>950,00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=HYPERLINK("https://leilaoonline.com.br/lote/detalhe/5908", "8267")</f>
      </c>
      <c r="B89" s="4" t="s">
        <f>=HYPERLINK("https://leilaoonline.com.br/lote/detalhe/5908", " JET AÇUCAR,S/FR, UND RAFARD")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=HYPERLINK("https://leilaoonline.com.br/lote/detalhe/5909", "8278")</f>
      </c>
      <c r="B90" s="4" t="s">
        <f>=HYPERLINK("https://leilaoonline.com.br/lote/detalhe/5909", "EQUIPAMENTOS DE GINASTICA E OUTROS, S/FR, UND RAFARD")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=HYPERLINK("https://leilaoonline.com.br/lote/detalhe/5910", "8285")</f>
      </c>
      <c r="B91" s="4" t="s">
        <f>=HYPERLINK("https://leilaoonline.com.br/lote/detalhe/5910", " CARRETA TORTA DE FILTRO, FRFR67069, UND RAFARD")</f>
      </c>
      <c r="C91" s="4" t="inlineStr">
        <is>
          <t>Vendido</t>
        </is>
      </c>
      <c r="D91" s="4" t="inlineStr">
        <is>
          <t>4</t>
        </is>
      </c>
      <c r="E91" s="5" t="inlineStr">
        <is>
          <t>800,00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=HYPERLINK("https://leilaoonline.com.br/lote/detalhe/5721", "8302")</f>
      </c>
      <c r="B92" s="4" t="s">
        <f>=HYPERLINK("https://leilaoonline.com.br/lote/detalhe/5721", " 2 BETONEIRA CONSTRUÇÃO, S/FR, UND RAFARD")</f>
      </c>
      <c r="C92" s="4" t="inlineStr">
        <is>
          <t>Vendido</t>
        </is>
      </c>
      <c r="D92" s="4" t="inlineStr">
        <is>
          <t>6</t>
        </is>
      </c>
      <c r="E92" s="5" t="inlineStr">
        <is>
          <t>800,00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=HYPERLINK("https://leilaoonline.com.br/lote/detalhe/5724", "8306")</f>
      </c>
      <c r="B93" s="4" t="s">
        <f>=HYPERLINK("https://leilaoonline.com.br/lote/detalhe/5724", " 2 BOMBA CENTRIFUGA , MARCA EQUIPE, Nº IMOB. BAR2-114823-0, FR66131, UND RAFARD")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=HYPERLINK("https://leilaoonline.com.br/lote/detalhe/5725", "8307")</f>
      </c>
      <c r="B94" s="4" t="s">
        <f>=HYPERLINK("https://leilaoonline.com.br/lote/detalhe/5725", " 2 VALVULA AUTOMATICA ALIVIO, Nº IMOB. BAR2-117005-0, 81131, UND RAFARD")</f>
      </c>
      <c r="C94" s="4" t="inlineStr">
        <is>
          <t>Vendido</t>
        </is>
      </c>
      <c r="D94" s="4" t="inlineStr">
        <is>
          <t>3</t>
        </is>
      </c>
      <c r="E94" s="5" t="inlineStr">
        <is>
          <t>850,00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=HYPERLINK("https://leilaoonline.com.br/lote/detalhe/5726", "8308")</f>
      </c>
      <c r="B95" s="4" t="s">
        <f>=HYPERLINK("https://leilaoonline.com.br/lote/detalhe/5726", " PARTES DE VALVULAS, VENDA POR KILO ( 500 QTD APROX. KG), S/FR, UND RAFARD")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0,33</t>
        </is>
      </c>
      <c r="F95" s="4" t="inlineStr">
        <is>
          <t>0.01</t>
        </is>
      </c>
    </row>
    <row collapsed="false" customFormat="false" customHeight="false" hidden="false" ht="12.1" outlineLevel="0" r="96">
      <c r="A96" s="5" t="s">
        <f>=HYPERLINK("https://leilaoonline.com.br/lote/detalhe/5728", "8309")</f>
      </c>
      <c r="B96" s="4" t="s">
        <f>=HYPERLINK("https://leilaoonline.com.br/lote/detalhe/5728", " ESMERIL DE BANCADA C/ ESCOVA E BUCHA, S/FR, UND RAFARD")</f>
      </c>
      <c r="C96" s="4" t="inlineStr">
        <is>
          <t>Vendido</t>
        </is>
      </c>
      <c r="D96" s="4" t="inlineStr">
        <is>
          <t>5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=HYPERLINK("https://leilaoonline.com.br/lote/detalhe/5727", "8310")</f>
      </c>
      <c r="B97" s="4" t="s">
        <f>=HYPERLINK("https://leilaoonline.com.br/lote/detalhe/5727", " 1 GARRA HIDRAULICA 7TON, MARCA MOTOCANA, Nº IMOB. BAR2-115269-0 , FR69504, UND RAFARD")</f>
      </c>
      <c r="C97" s="4" t="inlineStr">
        <is>
          <t>Vendido</t>
        </is>
      </c>
      <c r="D97" s="4" t="inlineStr">
        <is>
          <t>5</t>
        </is>
      </c>
      <c r="E97" s="5" t="inlineStr">
        <is>
          <t>1.150,00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=HYPERLINK("https://leilaoonline.com.br/lote/detalhe/5730", "8311")</f>
      </c>
      <c r="B98" s="4" t="s">
        <f>=HYPERLINK("https://leilaoonline.com.br/lote/detalhe/5730", " 1 GARRA HIDRAULICA 7TON, MARCA MOTOCANA, FR211052, UND RAFARD")</f>
      </c>
      <c r="C98" s="4" t="inlineStr">
        <is>
          <t>Vendido</t>
        </is>
      </c>
      <c r="D98" s="4" t="inlineStr">
        <is>
          <t>7</t>
        </is>
      </c>
      <c r="E98" s="5" t="inlineStr">
        <is>
          <t>1.450,00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=HYPERLINK("https://leilaoonline.com.br/lote/detalhe/5729", "8312")</f>
      </c>
      <c r="B99" s="4" t="s">
        <f>=HYPERLINK("https://leilaoonline.com.br/lote/detalhe/5729", "1 GARRA HIDRAULICA 7TON, MARCA MOTOCANA, FR69507, UND RAFARD")</f>
      </c>
      <c r="C99" s="4" t="inlineStr">
        <is>
          <t>Vendido</t>
        </is>
      </c>
      <c r="D99" s="4" t="inlineStr">
        <is>
          <t>9</t>
        </is>
      </c>
      <c r="E99" s="5" t="inlineStr">
        <is>
          <t>1.750,00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=HYPERLINK("https://leilaoonline.com.br/lote/detalhe/5732", "9160")</f>
      </c>
      <c r="B100" s="4" t="s">
        <f>=HYPERLINK("https://leilaoonline.com.br/lote/detalhe/5732", " TRATOR CASE MX 270 MAGNUM 4X4, ANO 2006, SERIÉ Z6CF13908, Nº IMOB. BAR2-94401-0, FR31038, UND SÃO FRANCISCO")</f>
      </c>
      <c r="C100" s="4" t="inlineStr">
        <is>
          <t>Vendido</t>
        </is>
      </c>
      <c r="D100" s="4" t="inlineStr">
        <is>
          <t>43</t>
        </is>
      </c>
      <c r="E100" s="5" t="inlineStr">
        <is>
          <t>29.000,00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=HYPERLINK("https://leilaoonline.com.br/lote/detalhe/5731", "9161")</f>
      </c>
      <c r="B101" s="4" t="s">
        <f>=HYPERLINK("https://leilaoonline.com.br/lote/detalhe/5731", " TRATOR VALMET 885 4X4 (COM CARREGADEIRA) ANO 1996, SERIÉ 08854T30349, Nº IMOB. BAR2-232171-0, FR63009, UND SÃO FRANCISCO")</f>
      </c>
      <c r="C101" s="4" t="inlineStr">
        <is>
          <t>Vendido</t>
        </is>
      </c>
      <c r="D101" s="4" t="inlineStr">
        <is>
          <t>77</t>
        </is>
      </c>
      <c r="E101" s="5" t="inlineStr">
        <is>
          <t>24.000,00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=HYPERLINK("https://leilaoonline.com.br/lote/detalhe/5735", "9162")</f>
      </c>
      <c r="B102" s="4" t="s">
        <f>=HYPERLINK("https://leilaoonline.com.br/lote/detalhe/5735", " CARRETA SERVIÇOS DIVERSOS, ANO 1999, FR38182, UND SÃO FRANCISCO")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=HYPERLINK("https://leilaoonline.com.br/lote/detalhe/5733", "9163")</f>
      </c>
      <c r="B103" s="4" t="s">
        <f>=HYPERLINK("https://leilaoonline.com.br/lote/detalhe/5733", " 2 BEBEDOUROS E ISOPOR P/ PROTEÇÃO DE PEÇAS (150 UND. QTD APROX EM PÇ), FR40277, UND SÃO FRANCISCO")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=HYPERLINK("https://leilaoonline.com.br/lote/detalhe/5911", "11452")</f>
      </c>
      <c r="B104" s="4" t="s">
        <f>=HYPERLINK("https://leilaoonline.com.br/lote/detalhe/5911", "2 FREEZERS HORIZONTAL, S/FR, UND SERRA")</f>
      </c>
      <c r="C104" s="4" t="inlineStr">
        <is>
          <t>Venda condicional</t>
        </is>
      </c>
      <c r="D104" s="4" t="inlineStr">
        <is>
          <t>4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=HYPERLINK("https://leilaoonline.com.br/lote/detalhe/5938", "11456")</f>
      </c>
      <c r="B105" s="4" t="s">
        <f>=HYPERLINK("https://leilaoonline.com.br/lote/detalhe/5938", " 1 BALANÇA, GELADEIRAS INOX E OUTROS, S/FR, UND SERRA")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=HYPERLINK("https://leilaoonline.com.br/lote/detalhe/5912", "11458")</f>
      </c>
      <c r="B106" s="4" t="s">
        <f>=HYPERLINK("https://leilaoonline.com.br/lote/detalhe/5912", " 2 FOGÃO,  4 E 6 BOCAS , 1 GELADEIRA, 1 LIQUIDIFICADOR, 1 ESPREMEDOR, S/FR, UND SERRA")</f>
      </c>
      <c r="C106" s="4" t="inlineStr">
        <is>
          <t>Vendido</t>
        </is>
      </c>
      <c r="D106" s="4" t="inlineStr">
        <is>
          <t>14</t>
        </is>
      </c>
      <c r="E106" s="5" t="inlineStr">
        <is>
          <t>1.600,00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=HYPERLINK("https://leilaoonline.com.br/lote/detalhe/5886", "11481")</f>
      </c>
      <c r="B107" s="4" t="s">
        <f>=HYPERLINK("https://leilaoonline.com.br/lote/detalhe/5886", " REBOQUE CORONA 7,60 M, ANO 1982, PLACA BKE6680, FR121280, UND. BONFIM 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1.350,00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=HYPERLINK("https://leilaoonline.com.br/lote/detalhe/5885", "11484")</f>
      </c>
      <c r="B108" s="4" t="s">
        <f>=HYPERLINK("https://leilaoonline.com.br/lote/detalhe/5885", " REBOQUE CAMAQ 7,50 M, ANO 1994, PLACA BKE4156, FR121209, UND. BONFIM 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1.350,00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=HYPERLINK("https://leilaoonline.com.br/lote/detalhe/5934", "11486")</f>
      </c>
      <c r="B109" s="4" t="s">
        <f>=HYPERLINK("https://leilaoonline.com.br/lote/detalhe/5934", " REBOQUE CORONA 7,50 M, ANO 1982, PLACA BKE6681, FR121379, UND. BONFIM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=HYPERLINK("https://leilaoonline.com.br/lote/detalhe/5887", "11490")</f>
      </c>
      <c r="B110" s="4" t="s">
        <f>=HYPERLINK("https://leilaoonline.com.br/lote/detalhe/5887", " REBOQUE CORONA 7,60 M, ANO 1982, PLACA BKE6685, FR121369, UND. BONFIM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=HYPERLINK("https://leilaoonline.com.br/lote/detalhe/5888", "11491")</f>
      </c>
      <c r="B111" s="4" t="s">
        <f>=HYPERLINK("https://leilaoonline.com.br/lote/detalhe/5888", " REBOQUE CAMAQ 7,50 M, ANO 1994, PLACA BKE4159, FR121196, UND. BONFIM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=HYPERLINK("https://leilaoonline.com.br/lote/detalhe/5889", "11493")</f>
      </c>
      <c r="B112" s="4" t="s">
        <f>=HYPERLINK("https://leilaoonline.com.br/lote/detalhe/5889", " REBOQUE FACCHINI 7,50 M, ANO 1994, PLACA BKE4113, FR121163, UND. BONFIM 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1.350,00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=HYPERLINK("https://leilaoonline.com.br/lote/detalhe/5884", "11496")</f>
      </c>
      <c r="B113" s="4" t="s">
        <f>=HYPERLINK("https://leilaoonline.com.br/lote/detalhe/5884", " REBOQUE FACCHINI 7,50 M, ANO 1994, PLACA BKE4201, FR121176, UND. BONFIM 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1.350,00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=HYPERLINK("https://leilaoonline.com.br/lote/detalhe/5913", "12111")</f>
      </c>
      <c r="B114" s="4" t="s">
        <f>=HYPERLINK("https://leilaoonline.com.br/lote/detalhe/5913", " ENLEIRADEIRA, ANO 2009, FR134025, UND JUNQUEIRA")</f>
      </c>
      <c r="C114" s="4" t="inlineStr">
        <is>
          <t>Vendido</t>
        </is>
      </c>
      <c r="D114" s="4" t="inlineStr">
        <is>
          <t>3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=HYPERLINK("https://leilaoonline.com.br/lote/detalhe/5914", "12132")</f>
      </c>
      <c r="B115" s="4" t="s">
        <f>=HYPERLINK("https://leilaoonline.com.br/lote/detalhe/5914", " CARRETA SERV. DIVERSOS, ANO 2006 FR 92702, UND JUNQUEIRA")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=HYPERLINK("https://leilaoonline.com.br/lote/detalhe/5915", "12152")</f>
      </c>
      <c r="B116" s="4" t="s">
        <f>=HYPERLINK("https://leilaoonline.com.br/lote/detalhe/5915", " MÓVEIS, UTENSÍLIOS E DIVERSOS, S/FR UND JUNQUEIRA")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=HYPERLINK("https://leilaoonline.com.br/lote/detalhe/5890", "12230")</f>
      </c>
      <c r="B117" s="4" t="s">
        <f>=HYPERLINK("https://leilaoonline.com.br/lote/detalhe/5890", " GERADOR PORTATIL 4T 2,8HP, FR92835,  UND JUNQUEIRA ")</f>
      </c>
      <c r="C117" s="4" t="inlineStr">
        <is>
          <t>Vendido</t>
        </is>
      </c>
      <c r="D117" s="4" t="inlineStr">
        <is>
          <t>6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=HYPERLINK("https://leilaoonline.com.br/lote/detalhe/5891", "12231")</f>
      </c>
      <c r="B118" s="4" t="s">
        <f>=HYPERLINK("https://leilaoonline.com.br/lote/detalhe/5891", " CARRETA SERVIÇOS DIVERSOS, FR92717,  UND JUNQUEIRA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650,00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=HYPERLINK("https://leilaoonline.com.br/lote/detalhe/5892", "12232")</f>
      </c>
      <c r="B119" s="4" t="s">
        <f>=HYPERLINK("https://leilaoonline.com.br/lote/detalhe/5892", " CARRETA SERVIÇOS DIVERSOS, FR92770, UND JUNQUEIRA ")</f>
      </c>
      <c r="C119" s="4" t="inlineStr">
        <is>
          <t>Vendido</t>
        </is>
      </c>
      <c r="D119" s="4" t="inlineStr">
        <is>
          <t>2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=HYPERLINK("https://leilaoonline.com.br/lote/detalhe/5894", "12237")</f>
      </c>
      <c r="B120" s="4" t="s">
        <f>=HYPERLINK("https://leilaoonline.com.br/lote/detalhe/5894", " COBRIDOR 3 LIN DMB, FR92697,  UND JUNQUEIRA ")</f>
      </c>
      <c r="C120" s="4" t="inlineStr">
        <is>
          <t>Vendido</t>
        </is>
      </c>
      <c r="D120" s="4" t="inlineStr">
        <is>
          <t>3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=HYPERLINK("https://leilaoonline.com.br/lote/detalhe/5893", "12238")</f>
      </c>
      <c r="B121" s="4" t="s">
        <f>=HYPERLINK("https://leilaoonline.com.br/lote/detalhe/5893", " TRANSBORDO SERMAG 8 T, FR123650,  UND JUNQUEIRA ")</f>
      </c>
      <c r="C121" s="4" t="inlineStr">
        <is>
          <t>Vendido</t>
        </is>
      </c>
      <c r="D121" s="4" t="inlineStr">
        <is>
          <t>10</t>
        </is>
      </c>
      <c r="E121" s="5" t="inlineStr">
        <is>
          <t>2.800,00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=HYPERLINK("https://leilaoonline.com.br/lote/detalhe/5895", "12239")</f>
      </c>
      <c r="B122" s="4" t="s">
        <f>=HYPERLINK("https://leilaoonline.com.br/lote/detalhe/5895", " TRANSBORDO SERMAG 8 T, FR135636,  UND JUNQUEIRA ")</f>
      </c>
      <c r="C122" s="4" t="inlineStr">
        <is>
          <t>Vendido</t>
        </is>
      </c>
      <c r="D122" s="4" t="inlineStr">
        <is>
          <t>23</t>
        </is>
      </c>
      <c r="E122" s="5" t="inlineStr">
        <is>
          <t>3.200,00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=HYPERLINK("https://leilaoonline.com.br/lote/detalhe/5896", "12240")</f>
      </c>
      <c r="B123" s="4" t="s">
        <f>=HYPERLINK("https://leilaoonline.com.br/lote/detalhe/5896", " TRANSBORDO SERMAG 8 T, FR123658,  UND JUNQUEIRA ")</f>
      </c>
      <c r="C123" s="4" t="inlineStr">
        <is>
          <t>Não vendido</t>
        </is>
      </c>
      <c r="D123" s="4" t="inlineStr">
        <is>
          <t>14</t>
        </is>
      </c>
      <c r="E123" s="5" t="inlineStr">
        <is>
          <t>2.300,00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=HYPERLINK("https://leilaoonline.com.br/lote/detalhe/5897", "12241")</f>
      </c>
      <c r="B124" s="4" t="s">
        <f>=HYPERLINK("https://leilaoonline.com.br/lote/detalhe/5897", " CARRETA TORTA DE FILTRO, FR122907,  UND JUNQUEIRA 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800,00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=HYPERLINK("https://leilaoonline.com.br/lote/detalhe/5920", "12242")</f>
      </c>
      <c r="B125" s="4" t="s">
        <f>=HYPERLINK("https://leilaoonline.com.br/lote/detalhe/5920", "TRATOR JOHN DEERE E CARREGADEIRADEIRA, FR115537/118396, UND. JUNQUEIRA")</f>
      </c>
      <c r="C125" s="4" t="inlineStr">
        <is>
          <t>Vendido</t>
        </is>
      </c>
      <c r="D125" s="4" t="inlineStr">
        <is>
          <t>65</t>
        </is>
      </c>
      <c r="E125" s="5" t="inlineStr">
        <is>
          <t>21.250,00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=HYPERLINK("https://leilaoonline.com.br/lote/detalhe/5916", "15221")</f>
      </c>
      <c r="B126" s="4" t="s">
        <f>=HYPERLINK("https://leilaoonline.com.br/lote/detalhe/5916", " JET AÇÚCAR, S/FR, UND BOM RETIRO")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=HYPERLINK("https://leilaoonline.com.br/lote/detalhe/5923", "15242")</f>
      </c>
      <c r="B127" s="4" t="s">
        <f>=HYPERLINK("https://leilaoonline.com.br/lote/detalhe/5923", " CAMINHÃO M.BENZ L 2213, ANO 1983, PLACA BQF8849, FR22052, UND BOM RETIRO")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10.500,00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=HYPERLINK("https://leilaoonline.com.br/lote/detalhe/5917", "15247")</f>
      </c>
      <c r="B128" s="4" t="s">
        <f>=HYPERLINK("https://leilaoonline.com.br/lote/detalhe/5917", " 3 CUPULAS DO EVAPORADOR, S/FR, UND BOM RETIRO")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400,00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=HYPERLINK("https://leilaoonline.com.br/lote/detalhe/5918", "15248")</f>
      </c>
      <c r="B129" s="4" t="s">
        <f>=HYPERLINK("https://leilaoonline.com.br/lote/detalhe/5918", " 1 BALANÇO INDUSTRIAL, 1 PRENSA CORTA CHAPA IBERSOL SÉRIE 6469513 45X619, S/FR UND, BOM RETIRO")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=HYPERLINK("https://leilaoonline.com.br/lote/detalhe/5736", "15256")</f>
      </c>
      <c r="B130" s="4" t="s">
        <f>=HYPERLINK("https://leilaoonline.com.br/lote/detalhe/5736", " TRATOR FORD 6600,ANO 1981, SÉRIE V147986 , BAR2-129837-0FR139543, UND BOM RETIRO")</f>
      </c>
      <c r="C130" s="4" t="inlineStr">
        <is>
          <t>Vendido</t>
        </is>
      </c>
      <c r="D130" s="4" t="inlineStr">
        <is>
          <t>43</t>
        </is>
      </c>
      <c r="E130" s="5" t="inlineStr">
        <is>
          <t>13.500,00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=HYPERLINK("https://leilaoonline.com.br/lote/detalhe/5734", "15257")</f>
      </c>
      <c r="B131" s="4" t="s">
        <f>=HYPERLINK("https://leilaoonline.com.br/lote/detalhe/5734", " TRATOR FORD 6610 COM CARREGADEIRA, ANO 1988, SÉRIE U212640, Nº IMOB.BAR2-245079-0BAR2-129688-1, FR139543, UND BOM RETIRO")</f>
      </c>
      <c r="C131" s="4" t="inlineStr">
        <is>
          <t>Vendido</t>
        </is>
      </c>
      <c r="D131" s="4" t="inlineStr">
        <is>
          <t>53</t>
        </is>
      </c>
      <c r="E131" s="5" t="inlineStr">
        <is>
          <t>18.000,00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=HYPERLINK("https://leilaoonline.com.br/lote/detalhe/5739", "15258")</f>
      </c>
      <c r="B132" s="4" t="s">
        <f>=HYPERLINK("https://leilaoonline.com.br/lote/detalhe/5739", " TRATOR FORD 5610, ANO 1967, SÉRIE 9452150, Nº IMOB BAR2-129898-0, FR139530,")</f>
      </c>
      <c r="C132" s="4" t="inlineStr">
        <is>
          <t>Vendido</t>
        </is>
      </c>
      <c r="D132" s="4" t="inlineStr">
        <is>
          <t>48</t>
        </is>
      </c>
      <c r="E132" s="5" t="inlineStr">
        <is>
          <t>17.500,00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=HYPERLINK("https://leilaoonline.com.br/lote/detalhe/5919", "16167")</f>
      </c>
      <c r="B133" s="4" t="s">
        <f>=HYPERLINK("https://leilaoonline.com.br/lote/detalhe/5919", " TANQUE COMBUSTÍVEL, S/FR,  UND STª HELENA  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=HYPERLINK("https://leilaoonline.com.br/lote/detalhe/5738", "16183")</f>
      </c>
      <c r="B134" s="4" t="s">
        <f>=HYPERLINK("https://leilaoonline.com.br/lote/detalhe/5738", " TANQUE DIESEL, Nº IMOB. BAR2-90486-0, FR 208253, UND SANTA HELENA")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=HYPERLINK("https://leilaoonline.com.br/lote/detalhe/5737", "16184")</f>
      </c>
      <c r="B135" s="4" t="s">
        <f>=HYPERLINK("https://leilaoonline.com.br/lote/detalhe/5737", " TRANSBORDO SERMAG 8 T, ANO2000, Nº Nº IMOB. BAR2-241829-0, FR22708, UND SANTA HELENA")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750,00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=HYPERLINK("https://leilaoonline.com.br/lote/detalhe/5740", "16185")</f>
      </c>
      <c r="B136" s="4" t="s">
        <f>=HYPERLINK("https://leilaoonline.com.br/lote/detalhe/5740", " TRANSBORDO SANTAL 12 T, ANO 2008, Nº IMOB. BAR2-249206-0, FR22720, UND SANTA HELENA")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750,00</t>
        </is>
      </c>
      <c r="F1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2026-07-14T11:06:03.00Z</dcterms:created>
  <dc:creator>Tellks Tecnologia</dc:creator>
  <cp:revision>0</cp:revision>
</cp:coreProperties>
</file>