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• Evoque • Yaris 19 • Fit 18 • Etios 15 • Fit 18 • Palio 13 • March 13 • Doblo 13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=HYPERLINK("https://leilaoonline.com.br/lote/detalhe/33892", "285")</f>
      </c>
      <c r="B11" s="4" t="s">
        <f>=HYPERLINK("https://leilaoonline.com.br/lote/detalhe/33892", "VW; PASSAT LSE; 1986/1986; VERMELHA; GASOLINA - PLACA PRETA")</f>
      </c>
      <c r="C11" s="4" t="inlineStr">
        <is>
          <t>Vendido</t>
        </is>
      </c>
      <c r="D11" s="4" t="inlineStr">
        <is>
          <t>21</t>
        </is>
      </c>
      <c r="E11" s="5" t="inlineStr">
        <is>
          <t>7.900,00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=HYPERLINK("https://leilaoonline.com.br/lote/detalhe/33874", "286")</f>
      </c>
      <c r="B12" s="4" t="s">
        <f>=HYPERLINK("https://leilaoonline.com.br/lote/detalhe/33874", "MITSUBISHI;SPACE WAGON GLX, 1994/1995; AZUL; GASOLINA;")</f>
      </c>
      <c r="C12" s="4" t="inlineStr">
        <is>
          <t>Não vendido</t>
        </is>
      </c>
      <c r="D12" s="4" t="inlineStr">
        <is>
          <t>11</t>
        </is>
      </c>
      <c r="E12" s="5" t="inlineStr">
        <is>
          <t>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=HYPERLINK("https://leilaoonline.com.br/lote/detalhe/33806", "287")</f>
      </c>
      <c r="B13" s="4" t="s">
        <f>=HYPERLINK("https://leilaoonline.com.br/lote/detalhe/33806", "I/ PEUGEOT 408 ALLURE (AUTOMATICO); 2011/2011; CINZA; GASOLINA")</f>
      </c>
      <c r="C13" s="4" t="inlineStr">
        <is>
          <t>Não vendido</t>
        </is>
      </c>
      <c r="D13" s="4" t="inlineStr">
        <is>
          <t>20</t>
        </is>
      </c>
      <c r="E13" s="5" t="inlineStr">
        <is>
          <t>14.250,00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=HYPERLINK("https://leilaoonline.com.br/lote/detalhe/33805", "288")</f>
      </c>
      <c r="B14" s="4" t="s">
        <f>=HYPERLINK("https://leilaoonline.com.br/lote/detalhe/33805", "HONDA FIT LX CVT, 2016/2017, CINZA; ALCO./GAS")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=HYPERLINK("https://leilaoonline.com.br/lote/detalhe/33801", "289")</f>
      </c>
      <c r="B15" s="4" t="s">
        <f>=HYPERLINK("https://leilaoonline.com.br/lote/detalhe/33801", "HONDA FIT LX "AUTOMÁTICO"; 2008/2008; CINZA; GASOLINA")</f>
      </c>
      <c r="C15" s="4" t="inlineStr">
        <is>
          <t>Não vendido</t>
        </is>
      </c>
      <c r="D15" s="4" t="inlineStr">
        <is>
          <t>52</t>
        </is>
      </c>
      <c r="E15" s="5" t="inlineStr">
        <is>
          <t>13.700,00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=HYPERLINK("https://leilaoonline.com.br/lote/detalhe/33781", "290")</f>
      </c>
      <c r="B16" s="4" t="s">
        <f>=HYPERLINK("https://leilaoonline.com.br/lote/detalhe/33781", "JEEP COMPASS LONGITUDE F.; 2017/2018; PRETA; ALCO./GASOL - APROX. 14.000KM")</f>
      </c>
      <c r="C16" s="4" t="inlineStr">
        <is>
          <t>Não vendido</t>
        </is>
      </c>
      <c r="D16" s="4" t="inlineStr">
        <is>
          <t>35</t>
        </is>
      </c>
      <c r="E16" s="5" t="inlineStr">
        <is>
          <t>61.500,00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=HYPERLINK("https://leilaoonline.com.br/lote/detalhe/33778", "291")</f>
      </c>
      <c r="B17" s="4" t="s">
        <f>=HYPERLINK("https://leilaoonline.com.br/lote/detalhe/33778", "I; LAND ROVER; EVOQUE DYNAMIC 5D; 2013/2013; BRANCA; GASOLINA")</f>
      </c>
      <c r="C17" s="4" t="inlineStr">
        <is>
          <t>Não vendido</t>
        </is>
      </c>
      <c r="D17" s="4" t="inlineStr">
        <is>
          <t>34</t>
        </is>
      </c>
      <c r="E17" s="5" t="inlineStr">
        <is>
          <t>61.000,00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=HYPERLINK("https://leilaoonline.com.br/lote/detalhe/33748", "293")</f>
      </c>
      <c r="B18" s="4" t="s">
        <f>=HYPERLINK("https://leilaoonline.com.br/lote/detalhe/33748", "VW; FUSCA 1300; 1975/1975; AMARELA; GASOLINA - PLACA PRETA")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8.000,00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=HYPERLINK("https://leilaoonline.com.br/lote/detalhe/33745", "294")</f>
      </c>
      <c r="B19" s="4" t="s">
        <f>=HYPERLINK("https://leilaoonline.com.br/lote/detalhe/33745", "MITSUBISHI; LANCER 2.0 "GT CVT", 2011/2012; VERMELHA, GASOLINA;")</f>
      </c>
      <c r="C19" s="4" t="inlineStr">
        <is>
          <t>Não vendido</t>
        </is>
      </c>
      <c r="D19" s="4" t="inlineStr">
        <is>
          <t>25</t>
        </is>
      </c>
      <c r="E19" s="5" t="inlineStr">
        <is>
          <t>28.750,00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=HYPERLINK("https://leilaoonline.com.br/lote/detalhe/33448", "295")</f>
      </c>
      <c r="B20" s="4" t="s">
        <f>=HYPERLINK("https://leilaoonline.com.br/lote/detalhe/33448", "HONDA/FIT LX CVT, 2017/2018, AZUL, ALCO./GASOL - APROX. 15.000KM")</f>
      </c>
      <c r="C20" s="4" t="inlineStr">
        <is>
          <t>Vendido</t>
        </is>
      </c>
      <c r="D20" s="4" t="inlineStr">
        <is>
          <t>51</t>
        </is>
      </c>
      <c r="E20" s="5" t="inlineStr">
        <is>
          <t>43.500,00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=HYPERLINK("https://leilaoonline.com.br/lote/detalhe/33449", "296")</f>
      </c>
      <c r="B21" s="4" t="s">
        <f>=HYPERLINK("https://leilaoonline.com.br/lote/detalhe/33449", "RENAULT DUSTER 16 D 4X2; 2015/2016; PRETA; ALCO./GASOL.")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=HYPERLINK("https://leilaoonline.com.br/lote/detalhe/33394", "298")</f>
      </c>
      <c r="B22" s="4" t="s">
        <f>=HYPERLINK("https://leilaoonline.com.br/lote/detalhe/33394", "TOYOTA; YARIS SD XL 15 AT; 2019/2019; PRATA; ALCO./GASOL - APENAS 645KM")</f>
      </c>
      <c r="C22" s="4" t="inlineStr">
        <is>
          <t>Não vendido</t>
        </is>
      </c>
      <c r="D22" s="4" t="inlineStr">
        <is>
          <t>51</t>
        </is>
      </c>
      <c r="E22" s="5" t="inlineStr">
        <is>
          <t>47.500,00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=HYPERLINK("https://leilaoonline.com.br/lote/detalhe/33423", "299")</f>
      </c>
      <c r="B23" s="4" t="s">
        <f>=HYPERLINK("https://leilaoonline.com.br/lote/detalhe/33423", "VW; FUSCA 1300 (1600 cadastrado); 1967/1967; BRANCA; GASOLINA - com ar condicionado; placa preta 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=HYPERLINK("https://leilaoonline.com.br/lote/detalhe/33400", "300")</f>
      </c>
      <c r="B24" s="4" t="s">
        <f>=HYPERLINK("https://leilaoonline.com.br/lote/detalhe/33400", "VW; FUSCA 1300; 1968/1968; VERMELHA; GASOLINA; RODAS EMP")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=HYPERLINK("https://leilaoonline.com.br/lote/detalhe/33408", "301")</f>
      </c>
      <c r="B25" s="4" t="s">
        <f>=HYPERLINK("https://leilaoonline.com.br/lote/detalhe/33408", "CHEVROLET/ CELTA 1.0 LT; 2011/2012; CINZA; ALCO./GASOL.- COMPLETO")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14.100,00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=HYPERLINK("https://leilaoonline.com.br/lote/detalhe/33442", "302")</f>
      </c>
      <c r="B26" s="4" t="s">
        <f>=HYPERLINK("https://leilaoonline.com.br/lote/detalhe/33442", "I/ FORD RANGER XLS CS2 25; 2014/2015; PRETA; ALCO./GASOL.")</f>
      </c>
      <c r="C26" s="4" t="inlineStr">
        <is>
          <t>Não vendido</t>
        </is>
      </c>
      <c r="D26" s="4" t="inlineStr">
        <is>
          <t>38</t>
        </is>
      </c>
      <c r="E26" s="5" t="inlineStr">
        <is>
          <t>39.500,00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=HYPERLINK("https://leilaoonline.com.br/lote/detalhe/33411", "303")</f>
      </c>
      <c r="B27" s="4" t="s">
        <f>=HYPERLINK("https://leilaoonline.com.br/lote/detalhe/33411", "FIAT; PALIO FIRE ECONOMY; 2009/2010; ALCO,/GASOL")</f>
      </c>
      <c r="C27" s="4" t="inlineStr">
        <is>
          <t>Vendido</t>
        </is>
      </c>
      <c r="D27" s="4" t="inlineStr">
        <is>
          <t>35</t>
        </is>
      </c>
      <c r="E27" s="5" t="inlineStr">
        <is>
          <t>8.500,00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=HYPERLINK("https://leilaoonline.com.br/lote/detalhe/33420", "305")</f>
      </c>
      <c r="B28" s="4" t="s">
        <f>=HYPERLINK("https://leilaoonline.com.br/lote/detalhe/33420", "I; RENAULT; CLIO PRI 1616VS; 2007/2008; CINZA; ALCO/GASOL")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5.350,00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=HYPERLINK("https://leilaoonline.com.br/lote/detalhe/33428", "306")</f>
      </c>
      <c r="B29" s="4" t="s">
        <f>=HYPERLINK("https://leilaoonline.com.br/lote/detalhe/33428", "HONDA FIT LXL, 2005/2006, PRATA; GASOLINA - com manual do proprietario")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=HYPERLINK("https://leilaoonline.com.br/lote/detalhe/33431", "307")</f>
      </c>
      <c r="B30" s="4" t="s">
        <f>=HYPERLINK("https://leilaoonline.com.br/lote/detalhe/33431", "FIAT/PALIO FIRE 3P, PRATA, 2003/2004; GASOLINA")</f>
      </c>
      <c r="C30" s="4" t="inlineStr">
        <is>
          <t>Vendido</t>
        </is>
      </c>
      <c r="D30" s="4" t="inlineStr">
        <is>
          <t>13</t>
        </is>
      </c>
      <c r="E30" s="5" t="inlineStr">
        <is>
          <t>5.550,00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=HYPERLINK("https://leilaoonline.com.br/lote/detalhe/33401", "308")</f>
      </c>
      <c r="B31" s="4" t="s">
        <f>=HYPERLINK("https://leilaoonline.com.br/lote/detalhe/33401", "HONDA / FIT LX CVT; 2017/2018, FLEX, CINZA - APROX. 13.000KM")</f>
      </c>
      <c r="C31" s="4" t="inlineStr">
        <is>
          <t>Não vendido</t>
        </is>
      </c>
      <c r="D31" s="4" t="inlineStr">
        <is>
          <t>88</t>
        </is>
      </c>
      <c r="E31" s="5" t="inlineStr">
        <is>
          <t>38.250,00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=HYPERLINK("https://leilaoonline.com.br/lote/detalhe/33395", "309")</f>
      </c>
      <c r="B32" s="4" t="s">
        <f>=HYPERLINK("https://leilaoonline.com.br/lote/detalhe/33395", "CHEVROLET; SPIN 1.8L AT LTZ; 2013/2013; PRETA; ALCO./GASOL.;  7 lugares")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=HYPERLINK("https://leilaoonline.com.br/lote/detalhe/33397", "310")</f>
      </c>
      <c r="B33" s="4" t="s">
        <f>=HYPERLINK("https://leilaoonline.com.br/lote/detalhe/33397", "I/ VW JETTA VARIANT; 2009/2009; PRETA; GASOLINA")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=HYPERLINK("https://leilaoonline.com.br/lote/detalhe/33393", "311")</f>
      </c>
      <c r="B34" s="4" t="s">
        <f>=HYPERLINK("https://leilaoonline.com.br/lote/detalhe/33393", "I/ NISSAN VERSA 16SL FLEX; 2013/2014; BRANCA; ALCO./GASOL;")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18.050,00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=HYPERLINK("https://leilaoonline.com.br/lote/detalhe/33422", "312")</f>
      </c>
      <c r="B35" s="4" t="s">
        <f>=HYPERLINK("https://leilaoonline.com.br/lote/detalhe/33422", "GM/ CORSA WIND; 1997/1997; VERMELHA; GASOL - TURBO SUSPENSÃO A AR")</f>
      </c>
      <c r="C35" s="4" t="inlineStr">
        <is>
          <t>Não vendido</t>
        </is>
      </c>
      <c r="D35" s="4" t="inlineStr">
        <is>
          <t>12</t>
        </is>
      </c>
      <c r="E35" s="5" t="inlineStr">
        <is>
          <t>4.400,00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=HYPERLINK("https://leilaoonline.com.br/lote/detalhe/33443", "313")</f>
      </c>
      <c r="B36" s="4" t="s">
        <f>=HYPERLINK("https://leilaoonline.com.br/lote/detalhe/33443", "MITSUBISHI; PAJERO HD "2.5 turbo 4x4", 2010/2011; AMARELA, DIESEL")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27.250,00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=HYPERLINK("https://leilaoonline.com.br/lote/detalhe/33404", "314")</f>
      </c>
      <c r="B37" s="4" t="s">
        <f>=HYPERLINK("https://leilaoonline.com.br/lote/detalhe/33404", "MITSUBISHI; LANCER 2.0 "CVT", 2013/2014; GASOLINA; BRANCA, - APROX. 38.000KM")</f>
      </c>
      <c r="C37" s="4" t="inlineStr">
        <is>
          <t>Não vendido</t>
        </is>
      </c>
      <c r="D37" s="4" t="inlineStr">
        <is>
          <t>29</t>
        </is>
      </c>
      <c r="E37" s="5" t="inlineStr">
        <is>
          <t>25.500,00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=HYPERLINK("https://leilaoonline.com.br/lote/detalhe/33427", "315")</f>
      </c>
      <c r="B38" s="4" t="s">
        <f>=HYPERLINK("https://leilaoonline.com.br/lote/detalhe/33427", "HONDA CITY EX FLEX; 2011/2012; CINZA; ALCO./GASOL")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23.250,00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=HYPERLINK("https://leilaoonline.com.br/lote/detalhe/33392", "316")</f>
      </c>
      <c r="B39" s="4" t="s">
        <f>=HYPERLINK("https://leilaoonline.com.br/lote/detalhe/33392", "FORD; FOCUS GH 2LHC FLEX; 2010/2010; VERMELHA; ALCO./GASOL")</f>
      </c>
      <c r="C39" s="4" t="inlineStr">
        <is>
          <t>Não vendido</t>
        </is>
      </c>
      <c r="D39" s="4" t="inlineStr">
        <is>
          <t>25</t>
        </is>
      </c>
      <c r="E39" s="5" t="inlineStr">
        <is>
          <t>17.500,00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=HYPERLINK("https://leilaoonline.com.br/lote/detalhe/33415", "318")</f>
      </c>
      <c r="B40" s="4" t="s">
        <f>=HYPERLINK("https://leilaoonline.com.br/lote/detalhe/33415", "HONDA, FIT LX CVT, 2015/2016, CINZA; ALCO./GASOL.,")</f>
      </c>
      <c r="C40" s="4" t="inlineStr">
        <is>
          <t>Não vendido</t>
        </is>
      </c>
      <c r="D40" s="4" t="inlineStr">
        <is>
          <t>38</t>
        </is>
      </c>
      <c r="E40" s="5" t="inlineStr">
        <is>
          <t>39.500,00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=HYPERLINK("https://leilaoonline.com.br/lote/detalhe/33399", "319")</f>
      </c>
      <c r="B41" s="4" t="s">
        <f>=HYPERLINK("https://leilaoonline.com.br/lote/detalhe/33399", "VW; GOL CL; 1989/1989; CINZA; ALCOOL - TURBO")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=HYPERLINK("https://leilaoonline.com.br/lote/detalhe/33402", "320")</f>
      </c>
      <c r="B42" s="4" t="s">
        <f>=HYPERLINK("https://leilaoonline.com.br/lote/detalhe/33402", "I; M.BENZ C300; 2010/2010; GASOLINA; PRATA - Manual e Chave reserva")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=HYPERLINK("https://leilaoonline.com.br/lote/detalhe/33409", "321")</f>
      </c>
      <c r="B43" s="4" t="s">
        <f>=HYPERLINK("https://leilaoonline.com.br/lote/detalhe/33409", "MITSUBISHI; LANCER 2.0 "CVT", 2011/2012; GASOLINA; PRETA,")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=HYPERLINK("https://leilaoonline.com.br/lote/detalhe/33405", "322")</f>
      </c>
      <c r="B44" s="4" t="s">
        <f>=HYPERLINK("https://leilaoonline.com.br/lote/detalhe/33405", "HONDA; CIVIC LXL; 2012/2012; BRANCA; ALCO./GASOL - PLACA ODF-6915")</f>
      </c>
      <c r="C44" s="4" t="inlineStr">
        <is>
          <t>Vendido</t>
        </is>
      </c>
      <c r="D44" s="4" t="inlineStr">
        <is>
          <t>29</t>
        </is>
      </c>
      <c r="E44" s="5" t="inlineStr">
        <is>
          <t>32.750,00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=HYPERLINK("https://leilaoonline.com.br/lote/detalhe/33421", "323")</f>
      </c>
      <c r="B45" s="4" t="s">
        <f>=HYPERLINK("https://leilaoonline.com.br/lote/detalhe/33421", "NISSAM; LIVINA 16S; 2011/2012; PRATA; GASOLINA")</f>
      </c>
      <c r="C45" s="4" t="inlineStr">
        <is>
          <t>Não vendido</t>
        </is>
      </c>
      <c r="D45" s="4" t="inlineStr">
        <is>
          <t>19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=HYPERLINK("https://leilaoonline.com.br/lote/detalhe/33412", "324")</f>
      </c>
      <c r="B46" s="4" t="s">
        <f>=HYPERLINK("https://leilaoonline.com.br/lote/detalhe/33412", "NISSAM; TIIDA SEDAN 18F; 2011/2012; PRATA; ALCO./GASOL.")</f>
      </c>
      <c r="C46" s="4" t="inlineStr">
        <is>
          <t>Não vendido</t>
        </is>
      </c>
      <c r="D46" s="4" t="inlineStr">
        <is>
          <t>7</t>
        </is>
      </c>
      <c r="E46" s="5" t="inlineStr">
        <is>
          <t>10.750,00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=HYPERLINK("https://leilaoonline.com.br/lote/detalhe/33396", "325")</f>
      </c>
      <c r="B47" s="4" t="s">
        <f>=HYPERLINK("https://leilaoonline.com.br/lote/detalhe/33396", "HONDA FIT EX CVT, 2016/2016, CINZA; ALCO./GAS ")</f>
      </c>
      <c r="C47" s="4" t="inlineStr">
        <is>
          <t>Não vendido</t>
        </is>
      </c>
      <c r="D47" s="4" t="inlineStr">
        <is>
          <t>52</t>
        </is>
      </c>
      <c r="E47" s="5" t="inlineStr">
        <is>
          <t>36.000,00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=HYPERLINK("https://leilaoonline.com.br/lote/detalhe/33398", "326")</f>
      </c>
      <c r="B48" s="4" t="s">
        <f>=HYPERLINK("https://leilaoonline.com.br/lote/detalhe/33398", "IMP. VW GOLF GL 1.8 MI; 1997/1997; PRETA; GASOLINA -  MANUAL, CHAVE RESERVA")</f>
      </c>
      <c r="C48" s="4" t="inlineStr">
        <is>
          <t>Vendido</t>
        </is>
      </c>
      <c r="D48" s="4" t="inlineStr">
        <is>
          <t>20</t>
        </is>
      </c>
      <c r="E48" s="5" t="inlineStr">
        <is>
          <t>10.000,00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=HYPERLINK("https://leilaoonline.com.br/lote/detalhe/33436", "327")</f>
      </c>
      <c r="B49" s="4" t="s">
        <f>=HYPERLINK("https://leilaoonline.com.br/lote/detalhe/33436", "GM; CAPTIVA SPORT FWD; 2008/2009; AZUL; GASOLINA")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=HYPERLINK("https://leilaoonline.com.br/lote/detalhe/33430", "328")</f>
      </c>
      <c r="B50" s="4" t="s">
        <f>=HYPERLINK("https://leilaoonline.com.br/lote/detalhe/33430", "GM; VECTRA SEDAN ELITE; 2008/2009; PRETA; ALCO./GASOL.")</f>
      </c>
      <c r="C50" s="4" t="inlineStr">
        <is>
          <t>Não vendido</t>
        </is>
      </c>
      <c r="D50" s="4" t="inlineStr">
        <is>
          <t>19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=HYPERLINK("https://leilaoonline.com.br/lote/detalhe/33425", "329")</f>
      </c>
      <c r="B51" s="4" t="s">
        <f>=HYPERLINK("https://leilaoonline.com.br/lote/detalhe/33425", "VW/GOL, 1989/1989, ALCOOL, VERMELHA")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=HYPERLINK("https://leilaoonline.com.br/lote/detalhe/33403", "330")</f>
      </c>
      <c r="B52" s="4" t="s">
        <f>=HYPERLINK("https://leilaoonline.com.br/lote/detalhe/33403", "HONDA, FIT LX CVT, 2017/2017, PRATA; ALCO./GASOL.,")</f>
      </c>
      <c r="C52" s="4" t="inlineStr">
        <is>
          <t>Não vendido</t>
        </is>
      </c>
      <c r="D52" s="4" t="inlineStr">
        <is>
          <t>32</t>
        </is>
      </c>
      <c r="E52" s="5" t="inlineStr">
        <is>
          <t>36.500,00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=HYPERLINK("https://leilaoonline.com.br/lote/detalhe/33406", "331")</f>
      </c>
      <c r="B53" s="4" t="s">
        <f>=HYPERLINK("https://leilaoonline.com.br/lote/detalhe/33406", "TOYOTA; ETIOS SEDAN XS; 2014/2014; PRATA; ALCO./GASOL.")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=HYPERLINK("https://leilaoonline.com.br/lote/detalhe/33424", "332")</f>
      </c>
      <c r="B54" s="4" t="s">
        <f>=HYPERLINK("https://leilaoonline.com.br/lote/detalhe/33424", "VW; PUMA GTE; 1977/1977; VERMELHA; GASOLINA")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12.500,00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=HYPERLINK("https://leilaoonline.com.br/lote/detalhe/33410", "333")</f>
      </c>
      <c r="B55" s="4" t="s">
        <f>=HYPERLINK("https://leilaoonline.com.br/lote/detalhe/33410", "HONDA; CR-V LX; 2008/2008; PRATA; GASOLINA")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26.000,00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=HYPERLINK("https://leilaoonline.com.br/lote/detalhe/33413", "334")</f>
      </c>
      <c r="B56" s="4" t="s">
        <f>=HYPERLINK("https://leilaoonline.com.br/lote/detalhe/33413", "TOYOTA; ETIOS HB X; 2015/2015; BRANCA; ALCO./GASOL.")</f>
      </c>
      <c r="C56" s="4" t="inlineStr">
        <is>
          <t>Vendido</t>
        </is>
      </c>
      <c r="D56" s="4" t="inlineStr">
        <is>
          <t>39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=HYPERLINK("https://leilaoonline.com.br/lote/detalhe/33414", "335")</f>
      </c>
      <c r="B57" s="4" t="s">
        <f>=HYPERLINK("https://leilaoonline.com.br/lote/detalhe/33414", "FIAT; DOBLO ESSENCE 1.8; 2013/2013; PRATA; ALCO./GASOL/GNV - 7 lugares")</f>
      </c>
      <c r="C57" s="4" t="inlineStr">
        <is>
          <t>Não vendido</t>
        </is>
      </c>
      <c r="D57" s="4" t="inlineStr">
        <is>
          <t>42</t>
        </is>
      </c>
      <c r="E57" s="5" t="inlineStr">
        <is>
          <t>25.250,00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=HYPERLINK("https://leilaoonline.com.br/lote/detalhe/33416", "336")</f>
      </c>
      <c r="B58" s="4" t="s">
        <f>=HYPERLINK("https://leilaoonline.com.br/lote/detalhe/33416", "HONDA; CITY EX CVT; 2017/2017; CINZA; ALCO./GASOL.")</f>
      </c>
      <c r="C58" s="4" t="inlineStr">
        <is>
          <t>Não vendido</t>
        </is>
      </c>
      <c r="D58" s="4" t="inlineStr">
        <is>
          <t>36</t>
        </is>
      </c>
      <c r="E58" s="5" t="inlineStr">
        <is>
          <t>42.500,00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=HYPERLINK("https://leilaoonline.com.br/lote/detalhe/33446", "337")</f>
      </c>
      <c r="B59" s="4" t="s">
        <f>=HYPERLINK("https://leilaoonline.com.br/lote/detalhe/33446", "CHEVROLET/ BALZER ADVANTAGE 2.4; 2011/2011; BRANCA; ALCO./GASOL")</f>
      </c>
      <c r="C59" s="4" t="inlineStr">
        <is>
          <t>Vendido</t>
        </is>
      </c>
      <c r="D59" s="4" t="inlineStr">
        <is>
          <t>51</t>
        </is>
      </c>
      <c r="E59" s="5" t="inlineStr">
        <is>
          <t>18.750,00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=HYPERLINK("https://leilaoonline.com.br/lote/detalhe/33418", "400")</f>
      </c>
      <c r="B60" s="4" t="s">
        <f>=HYPERLINK("https://leilaoonline.com.br/lote/detalhe/33418", "MOTO REVO KREW 212 CC 7HP - SEM DIREITO A DOCUMENTAÇÃO")</f>
      </c>
      <c r="C60" s="4" t="inlineStr">
        <is>
          <t>Não vendido</t>
        </is>
      </c>
      <c r="D60" s="4" t="inlineStr">
        <is>
          <t>7</t>
        </is>
      </c>
      <c r="E60" s="5" t="inlineStr">
        <is>
          <t>1.050,00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=HYPERLINK("https://leilaoonline.com.br/lote/detalhe/33779", "401")</f>
      </c>
      <c r="B61" s="4" t="s">
        <f>=HYPERLINK("https://leilaoonline.com.br/lote/detalhe/33779", "JET  Yamaha VX700 2 Tempos, ANO 2007 C/ CARRETA, FUNCIONANDO")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16.250,00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=HYPERLINK("https://leilaoonline.com.br/lote/detalhe/33780", "402")</f>
      </c>
      <c r="B62" s="4" t="s">
        <f>=HYPERLINK("https://leilaoonline.com.br/lote/detalhe/33780", "BUGGY SWELL Motor Honda 5.5 C/ RÉ, FUNCIONANDO")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2.900,00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=HYPERLINK("https://leilaoonline.com.br/lote/detalhe/33803", "403")</f>
      </c>
      <c r="B63" s="4" t="s">
        <f>=HYPERLINK("https://leilaoonline.com.br/lote/detalhe/33803", "QUADRICICLO POLARIS 90CC 2T 2006 - FUNCIONANDO")</f>
      </c>
      <c r="C63" s="4" t="inlineStr">
        <is>
          <t>Não vendido</t>
        </is>
      </c>
      <c r="D63" s="4" t="inlineStr">
        <is>
          <t>8</t>
        </is>
      </c>
      <c r="E63" s="5" t="inlineStr">
        <is>
          <t>2.500,00</t>
        </is>
      </c>
      <c r="F6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2026-07-14T05:32:00.00Z</dcterms:created>
  <dc:creator>Tellks Tecnologia</dc:creator>
  <cp:revision>0</cp:revision>
</cp:coreProperties>
</file>