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VEÍCULOS - REBOQUES -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=HYPERLINK("https://leilaoonline.com.br/lote/detalhe/24673", "1376")</f>
      </c>
      <c r="B11" s="4" t="s">
        <f>=HYPERLINK("https://leilaoonline.com.br/lote/detalhe/24673", " 04E - COMPONENTES DE FIXAÇÃO E OUTROS - APROX. 3.900 PÇS.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=HYPERLINK("https://leilaoonline.com.br/lote/detalhe/24672", "1377")</f>
      </c>
      <c r="B12" s="4" t="s">
        <f>=HYPERLINK("https://leilaoonline.com.br/lote/detalhe/24672", " 05D - PEÇAS PARA CAMINHÃO; COMPONENTES PARA BOMBAS CENTRIFUGAS; COMPONETES DE FIXAÇÃO E OUTROS - APROX. 4.700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=HYPERLINK("https://leilaoonline.com.br/lote/detalhe/24674", "1384")</f>
      </c>
      <c r="B13" s="4" t="s">
        <f>=HYPERLINK("https://leilaoonline.com.br/lote/detalhe/24674", " 05E - PEÇAS E COMPONENTES MERCEDES-BENZ, SCANIA, VOLVO, GM; COMPONENTES PARA MOTORES E OUTROS - APROX. 379 PEÇAS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=HYPERLINK("https://leilaoonline.com.br/lote/detalhe/24675", "1385")</f>
      </c>
      <c r="B14" s="4" t="s">
        <f>=HYPERLINK("https://leilaoonline.com.br/lote/detalhe/24675", " 06D - PEÇAS E COMPONENTES MERCEDES-BENZ, SCANIA, MF; COMPONENTES PARA MOTORES E OUTROS - APROX. 604 PEÇAS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=HYPERLINK("https://leilaoonline.com.br/lote/detalhe/24671", "1392")</f>
      </c>
      <c r="B15" s="4" t="s">
        <f>=HYPERLINK("https://leilaoonline.com.br/lote/detalhe/24671", " 06E - PEÇAS E COMPONENTES MERCEDES-BENZ, SCANIA, CAT, AGRALE, GM; COMPONENTES PARA MOTORES E OUTROS - APROX. 2588 PEÇAS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=HYPERLINK("https://leilaoonline.com.br/lote/detalhe/24670", "1393")</f>
      </c>
      <c r="B16" s="4" t="s">
        <f>=HYPERLINK("https://leilaoonline.com.br/lote/detalhe/24670", " 07D - PEÇAS E COMPONENTES MERCEDES-BENZ, TOYOTA, VW, GM, FORD E OUTROS - APROX.. 891 PEÇAS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=HYPERLINK("https://leilaoonline.com.br/lote/detalhe/24669", "1400")</f>
      </c>
      <c r="B17" s="4" t="s">
        <f>=HYPERLINK("https://leilaoonline.com.br/lote/detalhe/24669", " 07E - PEÇAS E COMPONENTES MERCEDES-BENZ, SCANIA, VOLVO, VW E GM E OUTROS - APROX. 900 PEÇAS ( VEJA DESCRITIVO DE ÍTENS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=HYPERLINK("https://leilaoonline.com.br/lote/detalhe/24739", "2431")</f>
      </c>
      <c r="B18" s="4" t="s">
        <f>=HYPERLINK("https://leilaoonline.com.br/lote/detalhe/24739", "FILTRO PRENSA - UND. DIAMANTE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=HYPERLINK("https://leilaoonline.com.br/lote/detalhe/24740", "3488")</f>
      </c>
      <c r="B19" s="4" t="s">
        <f>=HYPERLINK("https://leilaoonline.com.br/lote/detalhe/24740", " TRANSBORDO SANTAL 12 T, ANO 2008, FR68020,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=HYPERLINK("https://leilaoonline.com.br/lote/detalhe/24741", "3535")</f>
      </c>
      <c r="B20" s="4" t="s">
        <f>=HYPERLINK("https://leilaoonline.com.br/lote/detalhe/24741", "SEMI- REBOQUE CANA PICADA SR/USICAMP SRCP E2 10000, 12,50M, AZUL , ANO 2008, FR96257, UND BARRA")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=HYPERLINK("https://leilaoonline.com.br/lote/detalhe/24742", "3559")</f>
      </c>
      <c r="B21" s="4" t="s">
        <f>=HYPERLINK("https://leilaoonline.com.br/lote/detalhe/24742", "SEMI- REBOQUE USICAMP 12,50M - SR/USICAMP SRCP E2 10000, CANA INTEIRA, ANO 2008, , FR 56328, UND BARRA")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=HYPERLINK("https://leilaoonline.com.br/lote/detalhe/24743", "3560")</f>
      </c>
      <c r="B22" s="4" t="s">
        <f>=HYPERLINK("https://leilaoonline.com.br/lote/detalhe/24743", "TRANSBORDO SMR 10500 10T, ANO 2008, FR 10119 -  UND BARRA")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=HYPERLINK("https://leilaoonline.com.br/lote/detalhe/24746", "3563")</f>
      </c>
      <c r="B23" s="4" t="s">
        <f>=HYPERLINK("https://leilaoonline.com.br/lote/detalhe/24746", " TANQUE  ( aprox. 25000 mlts 6mts comp.) PATRIM. 201504, S/FR, UND BARRA")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7.200,00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=HYPERLINK("https://leilaoonline.com.br/lote/detalhe/24745", "3581")</f>
      </c>
      <c r="B24" s="4" t="s">
        <f>=HYPERLINK("https://leilaoonline.com.br/lote/detalhe/24745", " TRANSBORDO COR AZUL SERMAG 12 T, ANO 2009, FR101968,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=HYPERLINK("https://leilaoonline.com.br/lote/detalhe/24744", "3585")</f>
      </c>
      <c r="B25" s="4" t="s">
        <f>=HYPERLINK("https://leilaoonline.com.br/lote/detalhe/24744", " TRANSBORDO SANTAL VT 10T, ANO 2009, FR135619,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=HYPERLINK("https://leilaoonline.com.br/lote/detalhe/24747", "3590")</f>
      </c>
      <c r="B26" s="4" t="s">
        <f>=HYPERLINK("https://leilaoonline.com.br/lote/detalhe/24747", " TRANSBORDO SERMAG 12 T, , ANO , FR101966, UND BARRA")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=HYPERLINK("https://leilaoonline.com.br/lote/detalhe/24714", "3614")</f>
      </c>
      <c r="B27" s="4" t="s">
        <f>=HYPERLINK("https://leilaoonline.com.br/lote/detalhe/24714", "1 AGITADOR MAGNÉTICO, 1 DOSADOR DIGITAL,1 TERMO HIGRÔMETRO PORTÁTIL E 1 MESA, S/FR, UND BARRA")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=HYPERLINK("https://leilaoonline.com.br/lote/detalhe/24715", "3628")</f>
      </c>
      <c r="B28" s="4" t="s">
        <f>=HYPERLINK("https://leilaoonline.com.br/lote/detalhe/24715", " MOTOR M.BENZ, 2 CX DE CÂMBIO E 1 EIXO, S/FR, UND BARRA")</f>
      </c>
      <c r="C28" s="4" t="inlineStr">
        <is>
          <t>Vendido</t>
        </is>
      </c>
      <c r="D28" s="4" t="inlineStr">
        <is>
          <t>59</t>
        </is>
      </c>
      <c r="E28" s="5" t="inlineStr">
        <is>
          <t>10.050,00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=HYPERLINK("https://leilaoonline.com.br/lote/detalhe/24703", "3630")</f>
      </c>
      <c r="B29" s="4" t="s">
        <f>=HYPERLINK("https://leilaoonline.com.br/lote/detalhe/24703", " CARRETA DISTISBUIDORA DE TORTA, FR103661,UND BARRA")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=HYPERLINK("https://leilaoonline.com.br/lote/detalhe/24702", "3640")</f>
      </c>
      <c r="B30" s="4" t="s">
        <f>=HYPERLINK("https://leilaoonline.com.br/lote/detalhe/24702", " SEMI-REBOQUE SR/USICAMP SRCP E2 10000 CANA PICADA 12,50M, ANO 2008, FR96259, UND BARRA")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=HYPERLINK("https://leilaoonline.com.br/lote/detalhe/24836", "3641")</f>
      </c>
      <c r="B31" s="4" t="s">
        <f>=HYPERLINK("https://leilaoonline.com.br/lote/detalhe/24836", "MOVEIS E UTENSÍLIOS DIVERSO, S/FR, UND BARRA")</f>
      </c>
      <c r="C31" s="4" t="inlineStr">
        <is>
          <t>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=HYPERLINK("https://leilaoonline.com.br/lote/detalhe/24838", "3643")</f>
      </c>
      <c r="B32" s="4" t="s">
        <f>=HYPERLINK("https://leilaoonline.com.br/lote/detalhe/24838", "PEÇAS AGRICOLAS DIVERSAS, S/FR, UND BARRA")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=HYPERLINK("https://leilaoonline.com.br/lote/detalhe/24839", "3644")</f>
      </c>
      <c r="B33" s="4" t="s">
        <f>=HYPERLINK("https://leilaoonline.com.br/lote/detalhe/24839", "2 MOTO BOMBA, S/FR, PAT. 074525/074254, UND BARRA")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=HYPERLINK("https://leilaoonline.com.br/lote/detalhe/24448", "4725")</f>
      </c>
      <c r="B34" s="4" t="s">
        <f>=HYPERLINK("https://leilaoonline.com.br/lote/detalhe/24448", "CASE 8800 COLHEDORA SEM ELEVADOR, ANO 2012, FR818, UND PARAÍSO")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=HYPERLINK("https://leilaoonline.com.br/lote/detalhe/24410", "4756")</f>
      </c>
      <c r="B35" s="4" t="s">
        <f>=HYPERLINK("https://leilaoonline.com.br/lote/detalhe/24410", "VW/GOL 1.0, FLEX, ANO 2013/2014, FR4005, BAR2 -2624423-0, UND PARAÍSO")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=HYPERLINK("https://leilaoonline.com.br/lote/detalhe/24411", "4758")</f>
      </c>
      <c r="B36" s="4" t="s">
        <f>=HYPERLINK("https://leilaoonline.com.br/lote/detalhe/24411", "VW/GOL 1.0 GIV, FLEX, ANO 2013/2014, FR4009, BAR2-264421-0, UND PARAÍSO")</f>
      </c>
      <c r="C36" s="4" t="inlineStr">
        <is>
          <t>Vendido</t>
        </is>
      </c>
      <c r="D36" s="4" t="inlineStr">
        <is>
          <t>7</t>
        </is>
      </c>
      <c r="E36" s="5" t="inlineStr">
        <is>
          <t>6.800,00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=HYPERLINK("https://leilaoonline.com.br/lote/detalhe/24426", "4765")</f>
      </c>
      <c r="B37" s="4" t="s">
        <f>=HYPERLINK("https://leilaoonline.com.br/lote/detalhe/24426", "VW/NOVA SAVEIRO CS, FLEX, ANO 2013/2014, UND PARAÍSO")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=HYPERLINK("https://leilaoonline.com.br/lote/detalhe/24425", "4767")</f>
      </c>
      <c r="B38" s="4" t="s">
        <f>=HYPERLINK("https://leilaoonline.com.br/lote/detalhe/24425", "VW/GOL 1.0 GIV, FLEX, ANO 2013/2014, FR4007, BAR2- 264419-0, UND PARAÍSO")</f>
      </c>
      <c r="C38" s="4" t="inlineStr">
        <is>
          <t>Vendido</t>
        </is>
      </c>
      <c r="D38" s="4" t="inlineStr">
        <is>
          <t>9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=HYPERLINK("https://leilaoonline.com.br/lote/detalhe/24428", "4768")</f>
      </c>
      <c r="B39" s="4" t="s">
        <f>=HYPERLINK("https://leilaoonline.com.br/lote/detalhe/24428", "CAMINHÃO VW/26.260 E, ANO 2007/2008, FR19841, BAR2-26359-0, UND PARAÍSO")</f>
      </c>
      <c r="C39" s="4" t="inlineStr">
        <is>
          <t>Vendido</t>
        </is>
      </c>
      <c r="D39" s="4" t="inlineStr">
        <is>
          <t>44</t>
        </is>
      </c>
      <c r="E39" s="5" t="inlineStr">
        <is>
          <t>36.000,00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=HYPERLINK("https://leilaoonline.com.br/lote/detalhe/24429", "4770")</f>
      </c>
      <c r="B40" s="4" t="s">
        <f>=HYPERLINK("https://leilaoonline.com.br/lote/detalhe/24429", "CAMINHÃO VW/26.220 EURO3 WORKER, ANO 2007/2008, FR602, BAR2-264327-0, UND PARAÍSO")</f>
      </c>
      <c r="C40" s="4" t="inlineStr">
        <is>
          <t>Vendido</t>
        </is>
      </c>
      <c r="D40" s="4" t="inlineStr">
        <is>
          <t>52</t>
        </is>
      </c>
      <c r="E40" s="5" t="inlineStr">
        <is>
          <t>35.500,00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=HYPERLINK("https://leilaoonline.com.br/lote/detalhe/24427", "4771")</f>
      </c>
      <c r="B41" s="4" t="s">
        <f>=HYPERLINK("https://leilaoonline.com.br/lote/detalhe/24427", "VW/NOVA SAVEIRO CS, FLEX, ANO 2013/2014, FR20005, BAR2-264428-1, UND PARAÍSO")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14.750,00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=HYPERLINK("https://leilaoonline.com.br/lote/detalhe/24374", "4775")</f>
      </c>
      <c r="B42" s="4" t="s">
        <f>=HYPERLINK("https://leilaoonline.com.br/lote/detalhe/24374", "CAMINHÃO VW/ 26.220 6X4, ANO 2005, FR021, UND PARAÍSO")</f>
      </c>
      <c r="C42" s="4" t="inlineStr">
        <is>
          <t>Vendido</t>
        </is>
      </c>
      <c r="D42" s="4" t="inlineStr">
        <is>
          <t>41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=HYPERLINK("https://leilaoonline.com.br/lote/detalhe/24376", "4794")</f>
      </c>
      <c r="B43" s="4" t="s">
        <f>=HYPERLINK("https://leilaoonline.com.br/lote/detalhe/24376", "SUCATA DE CARRETA DE TORTA, FR1400, UND PARAÍSO")</f>
      </c>
      <c r="C43" s="4" t="inlineStr">
        <is>
          <t>Vendido</t>
        </is>
      </c>
      <c r="D43" s="4" t="inlineStr">
        <is>
          <t>26</t>
        </is>
      </c>
      <c r="E43" s="5" t="inlineStr">
        <is>
          <t>4.100,00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=HYPERLINK("https://leilaoonline.com.br/lote/detalhe/24375", "4803")</f>
      </c>
      <c r="B44" s="4" t="s">
        <f>=HYPERLINK("https://leilaoonline.com.br/lote/detalhe/24375", "VW/15.180 E COMBOIO, ANO 2005/2006, FR19594, UND PARAISO")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21.000,00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=HYPERLINK("https://leilaoonline.com.br/lote/detalhe/24866", "4804")</f>
      </c>
      <c r="B45" s="4" t="s">
        <f>=HYPERLINK("https://leilaoonline.com.br/lote/detalhe/24866", "1 TANQUE PLÁSTICO CAP. 12.500 lts APROX., 2 CAIXAS PLÁSTICAS E 1 BOMBA PATRIM. 245515, UND PARAÍSO")</f>
      </c>
      <c r="C45" s="4" t="inlineStr">
        <is>
          <t>Vendido</t>
        </is>
      </c>
      <c r="D45" s="4" t="inlineStr">
        <is>
          <t>21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=HYPERLINK("https://leilaoonline.com.br/lote/detalhe/24437", "5528")</f>
      </c>
      <c r="B46" s="4" t="s">
        <f>=HYPERLINK("https://leilaoonline.com.br/lote/detalhe/24437", "VW/GOL 1.0 GIV, FLEX, ANO 2013/2014, FR4006, UND SANTA CANDIDA")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=HYPERLINK("https://leilaoonline.com.br/lote/detalhe/24430", "5564")</f>
      </c>
      <c r="B47" s="4" t="s">
        <f>=HYPERLINK("https://leilaoonline.com.br/lote/detalhe/24430", "CAMINHÃO VW/26.220 TANQUE, ANO 2005, FR022, UND SANTA CANDIDA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=HYPERLINK("https://leilaoonline.com.br/lote/detalhe/24431", "5587")</f>
      </c>
      <c r="B48" s="4" t="s">
        <f>=HYPERLINK("https://leilaoonline.com.br/lote/detalhe/24431", "TRATOR CASE MAXXUM 180, ANO,,,,,FR397, UND SANTA CANDIDA")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=HYPERLINK("https://leilaoonline.com.br/lote/detalhe/24748", "5589")</f>
      </c>
      <c r="B49" s="4" t="s">
        <f>=HYPERLINK("https://leilaoonline.com.br/lote/detalhe/24748", " VW/GOL 1.0 GIV, 2012/2013, FR19649, BRANCA, FLEX, PLACA EVQ4202, VEJA ESPECIFICAÇÕES, UND SANTA CANDIDA")</f>
      </c>
      <c r="C49" s="4" t="inlineStr">
        <is>
          <t>Vendido</t>
        </is>
      </c>
      <c r="D49" s="4" t="inlineStr">
        <is>
          <t>26</t>
        </is>
      </c>
      <c r="E49" s="5" t="inlineStr">
        <is>
          <t>6.900,00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=HYPERLINK("https://leilaoonline.com.br/lote/detalhe/24432", "5606")</f>
      </c>
      <c r="B50" s="4" t="s">
        <f>=HYPERLINK("https://leilaoonline.com.br/lote/detalhe/24432", "CAMINHÃO VOLVO/FM12 420 6X4R TRANSBORDO, ANO 2004, FR82031, UND SANTA CANDIDA")</f>
      </c>
      <c r="C50" s="4" t="inlineStr">
        <is>
          <t>Vendido</t>
        </is>
      </c>
      <c r="D50" s="4" t="inlineStr">
        <is>
          <t>43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=HYPERLINK("https://leilaoonline.com.br/lote/detalhe/24435", "5608")</f>
      </c>
      <c r="B51" s="4" t="s">
        <f>=HYPERLINK("https://leilaoonline.com.br/lote/detalhe/24435", "1 GRADE P/ 18 DISCOS, 3 TANQUES, FR 600245, UND SANTA CANDIDA")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=HYPERLINK("https://leilaoonline.com.br/lote/detalhe/24438", "5623")</f>
      </c>
      <c r="B52" s="4" t="s">
        <f>=HYPERLINK("https://leilaoonline.com.br/lote/detalhe/24438", "VW/GOL 1.0 GIV, FLEX, ANO 2013/2014, FR4014, UND SANTA CANDIDA")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=HYPERLINK("https://leilaoonline.com.br/lote/detalhe/24433", "5624")</f>
      </c>
      <c r="B53" s="4" t="s">
        <f>=HYPERLINK("https://leilaoonline.com.br/lote/detalhe/24433", "CAMINHÃO VW/31.260 E, ANO 2006, FR34215, UND SANTA CANDIDA             ")</f>
      </c>
      <c r="C53" s="4" t="inlineStr">
        <is>
          <t>Vendido</t>
        </is>
      </c>
      <c r="D53" s="4" t="inlineStr">
        <is>
          <t>47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=HYPERLINK("https://leilaoonline.com.br/lote/detalhe/24436", "5630")</f>
      </c>
      <c r="B54" s="4" t="s">
        <f>=HYPERLINK("https://leilaoonline.com.br/lote/detalhe/24436", "CARROCERIA TRANSBORDO, AMARELA, S/FR, UND SANTA CANDIDA")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=HYPERLINK("https://leilaoonline.com.br/lote/detalhe/24434", "5633")</f>
      </c>
      <c r="B55" s="4" t="s">
        <f>=HYPERLINK("https://leilaoonline.com.br/lote/detalhe/24434", "CAMINHÃO SCANIA/P124 CB 6X4 NZ 400, ANO 2005, FR081, BAR2-260216-0, UND SANTA CANDIDA")</f>
      </c>
      <c r="C55" s="4" t="inlineStr">
        <is>
          <t>Vendido</t>
        </is>
      </c>
      <c r="D55" s="4" t="inlineStr">
        <is>
          <t>20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=HYPERLINK("https://leilaoonline.com.br/lote/detalhe/24704", "8016")</f>
      </c>
      <c r="B56" s="4" t="s">
        <f>=HYPERLINK("https://leilaoonline.com.br/lote/detalhe/24704", "2 CALDEIRAS 3-H-12 - ANO 1969")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=HYPERLINK("https://leilaoonline.com.br/lote/detalhe/24710", "11603")</f>
      </c>
      <c r="B57" s="4" t="s">
        <f>=HYPERLINK("https://leilaoonline.com.br/lote/detalhe/24710", "SEMI- REBOQUE SERGOMEL SRSCPI 2E, ANO 2014, FR 361737, LOC. UND ZANIN")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=HYPERLINK("https://leilaoonline.com.br/lote/detalhe/24712", "11604")</f>
      </c>
      <c r="B58" s="4" t="s">
        <f>=HYPERLINK("https://leilaoonline.com.br/lote/detalhe/24712", "REBOQUE SERGOMEL RSCPI 4E, ANO 2014/2014, FR 361739, LOC. UND ZANIN")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=HYPERLINK("https://leilaoonline.com.br/lote/detalhe/24709", "13050")</f>
      </c>
      <c r="B59" s="4" t="s">
        <f>=HYPERLINK("https://leilaoonline.com.br/lote/detalhe/24709", "ONIBUS M.BENZ/OF 1318, ANO 1993, FR119009, LOC.UND ZANIN")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=HYPERLINK("https://leilaoonline.com.br/lote/detalhe/24711", "13052")</f>
      </c>
      <c r="B60" s="4" t="s">
        <f>=HYPERLINK("https://leilaoonline.com.br/lote/detalhe/24711", "REBOQUE R/GUERRA AG CV, ANO 2009, FR 82612, LOC. UND ZANIN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=HYPERLINK("https://leilaoonline.com.br/lote/detalhe/24713", "15352")</f>
      </c>
      <c r="B61" s="4" t="s">
        <f>=HYPERLINK("https://leilaoonline.com.br/lote/detalhe/24713", "ONIBUS M.BENZ,OF 1620 VERDE,ANO 1996/1996,, FR97480, UND.BONFIM")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8.750,00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=HYPERLINK("https://leilaoonline.com.br/lote/detalhe/24727", "20043")</f>
      </c>
      <c r="B62" s="4" t="s">
        <f>=HYPERLINK("https://leilaoonline.com.br/lote/detalhe/24727",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19.000,00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=HYPERLINK("https://leilaoonline.com.br/lote/detalhe/24735", "20054")</f>
      </c>
      <c r="B63" s="4" t="s">
        <f>=HYPERLINK("https://leilaoonline.com.br/lote/detalhe/24735", " R/RANDONSP RQ CA REBOQUE CP 4 EIXO 12,50 M, ANO 2010, FR139932, UND COSTA PINTO")</f>
      </c>
      <c r="C63" s="4" t="inlineStr">
        <is>
          <t>Não vendido</t>
        </is>
      </c>
      <c r="D63" s="4" t="inlineStr">
        <is>
          <t>51</t>
        </is>
      </c>
      <c r="E63" s="5" t="inlineStr">
        <is>
          <t>24.750,00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=HYPERLINK("https://leilaoonline.com.br/lote/detalhe/24737", "20061")</f>
      </c>
      <c r="B64" s="4" t="s">
        <f>=HYPERLINK("https://leilaoonline.com.br/lote/detalhe/24737", "SEMI-REBOQUE SR/RODOFORTSA SRC 2E, 12,50M CANA INTEIRA, ANO2008, FR56301, UND COSTA PINTO")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25.250,00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=HYPERLINK("https://leilaoonline.com.br/lote/detalhe/24732", "20090")</f>
      </c>
      <c r="B65" s="4" t="s">
        <f>=HYPERLINK("https://leilaoonline.com.br/lote/detalhe/24732", "R/RANDONSP RQ CA  REBOQUE CANA PICADA, ANO 2010/2011, FR36282, UND COSTA PINTO")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=HYPERLINK("https://leilaoonline.com.br/lote/detalhe/24730", "20127")</f>
      </c>
      <c r="B66" s="4" t="s">
        <f>=HYPERLINK("https://leilaoonline.com.br/lote/detalhe/24730", " R/RANDONSP RQ CA REBOQUE CANA PICADA, ANO 2010/2011, FR36263, UND COSTA PINTO")</f>
      </c>
      <c r="C66" s="4" t="inlineStr">
        <is>
          <t>Vendido</t>
        </is>
      </c>
      <c r="D66" s="4" t="inlineStr">
        <is>
          <t>54</t>
        </is>
      </c>
      <c r="E66" s="5" t="inlineStr">
        <is>
          <t>39.000,00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=HYPERLINK("https://leilaoonline.com.br/lote/detalhe/24496", "20165")</f>
      </c>
      <c r="B67" s="4" t="s">
        <f>=HYPERLINK("https://leilaoonline.com.br/lote/detalhe/24496", "SUCATA DE BORRACHAS E TELAS PLASTICAS, UND COSTA PINTO")</f>
      </c>
      <c r="C67" s="4" t="inlineStr">
        <is>
          <t>Vendido</t>
        </is>
      </c>
      <c r="D67" s="4" t="inlineStr">
        <is>
          <t>38</t>
        </is>
      </c>
      <c r="E67" s="5" t="inlineStr">
        <is>
          <t>1.950,00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=HYPERLINK("https://leilaoonline.com.br/lote/detalhe/24497", "20166")</f>
      </c>
      <c r="B68" s="4" t="s">
        <f>=HYPERLINK("https://leilaoonline.com.br/lote/detalhe/24497", "SUCATA DE TELA DE FILTRO, UND COSTA PINTO")</f>
      </c>
      <c r="C68" s="4" t="inlineStr">
        <is>
          <t>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=HYPERLINK("https://leilaoonline.com.br/lote/detalhe/24835", "20167")</f>
      </c>
      <c r="B69" s="4" t="s">
        <f>=HYPERLINK("https://leilaoonline.com.br/lote/detalhe/24835", "2 TACHO DE INOX, S/FR, UND COSTA PINTO")</f>
      </c>
      <c r="C69" s="4" t="inlineStr">
        <is>
          <t>Vendido</t>
        </is>
      </c>
      <c r="D69" s="4" t="inlineStr">
        <is>
          <t>23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=HYPERLINK("https://leilaoonline.com.br/lote/detalhe/24784", "21022")</f>
      </c>
      <c r="B70" s="4" t="s">
        <f>=HYPERLINK("https://leilaoonline.com.br/lote/detalhe/24784", " CAMINHÃO VW/31.320 CNC CM 6X4, ANO, 2010 ,FR139265, UND RAFARD")</f>
      </c>
      <c r="C70" s="4" t="inlineStr">
        <is>
          <t>Não vendido</t>
        </is>
      </c>
      <c r="D70" s="4" t="inlineStr">
        <is>
          <t>94</t>
        </is>
      </c>
      <c r="E70" s="5" t="inlineStr">
        <is>
          <t>53.750,00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=HYPERLINK("https://leilaoonline.com.br/lote/detalhe/24827", "21044")</f>
      </c>
      <c r="B71" s="4" t="s">
        <f>=HYPERLINK("https://leilaoonline.com.br/lote/detalhe/24827", "SUCATA DE TANQUE DE FIBRA, S/FR, UND RAFARD")</f>
      </c>
      <c r="C71" s="4" t="inlineStr">
        <is>
          <t>Vendido</t>
        </is>
      </c>
      <c r="D71" s="4" t="inlineStr">
        <is>
          <t>75</t>
        </is>
      </c>
      <c r="E71" s="5" t="inlineStr">
        <is>
          <t>3.800,00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=HYPERLINK("https://leilaoonline.com.br/lote/detalhe/24677", "21090")</f>
      </c>
      <c r="B72" s="4" t="s">
        <f>=HYPERLINK("https://leilaoonline.com.br/lote/detalhe/24677", " ITENS DIVERSOS. ROÇADEIRA, MESAS, CADEIRAS, BEBEDOUROS, S/FR, , UND RAFARD")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=HYPERLINK("https://leilaoonline.com.br/lote/detalhe/24717", "21091")</f>
      </c>
      <c r="B73" s="4" t="s">
        <f>=HYPERLINK("https://leilaoonline.com.br/lote/detalhe/24717", " ITENS DIVERSOS, PALETEIRA, SUPORTE DE CARROCERIA E OUTROS, PAT. 209320/209315, UND RAFARD")</f>
      </c>
      <c r="C73" s="4" t="inlineStr">
        <is>
          <t>Vendido</t>
        </is>
      </c>
      <c r="D73" s="4" t="inlineStr">
        <is>
          <t>16</t>
        </is>
      </c>
      <c r="E73" s="5" t="inlineStr">
        <is>
          <t>3.800,00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=HYPERLINK("https://leilaoonline.com.br/lote/detalhe/24780", "21099")</f>
      </c>
      <c r="B74" s="4" t="s">
        <f>=HYPERLINK("https://leilaoonline.com.br/lote/detalhe/24780", " SEMI-REBOQUE SR/USICAMP SRCP E2 10000 12,50M CANA INTEIRA, ANO, 2009 ,FR36189 ,UND RAFARD")</f>
      </c>
      <c r="C74" s="4" t="inlineStr">
        <is>
          <t>Não vendido</t>
        </is>
      </c>
      <c r="D74" s="4" t="inlineStr">
        <is>
          <t>37</t>
        </is>
      </c>
      <c r="E74" s="5" t="inlineStr">
        <is>
          <t>21.500,00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=HYPERLINK("https://leilaoonline.com.br/lote/detalhe/24768", "21100")</f>
      </c>
      <c r="B75" s="4" t="s">
        <f>=HYPERLINK("https://leilaoonline.com.br/lote/detalhe/24768", "REBOQUE R/FACCHINI RF CA 8,00M CANA INTEIRA, ANO, 2007, FR173811 ,UND RAFARD")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=HYPERLINK("https://leilaoonline.com.br/lote/detalhe/24779", "21101")</f>
      </c>
      <c r="B76" s="4" t="s">
        <f>=HYPERLINK("https://leilaoonline.com.br/lote/detalhe/24779", " CAMINHAO VW/15.180 EURO3 WORKER C. OFICINA, ANO, 2010 ,FR64060 ,UND RAFARD")</f>
      </c>
      <c r="C76" s="4" t="inlineStr">
        <is>
          <t>Vendido</t>
        </is>
      </c>
      <c r="D76" s="4" t="inlineStr">
        <is>
          <t>79</t>
        </is>
      </c>
      <c r="E76" s="5" t="inlineStr">
        <is>
          <t>51.250,00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=HYPERLINK("https://leilaoonline.com.br/lote/detalhe/24775", "21102")</f>
      </c>
      <c r="B77" s="4" t="s">
        <f>=HYPERLINK("https://leilaoonline.com.br/lote/detalhe/24775", " SEMI-REBOQUE SR/USICAMP SRCP E2 10000 1250 M, ANO, 2011 ,FR36243 ,UND RAFARD")</f>
      </c>
      <c r="C77" s="4" t="inlineStr">
        <is>
          <t>Não vendido</t>
        </is>
      </c>
      <c r="D77" s="4" t="inlineStr">
        <is>
          <t>19</t>
        </is>
      </c>
      <c r="E77" s="5" t="inlineStr">
        <is>
          <t>20.750,00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=HYPERLINK("https://leilaoonline.com.br/lote/detalhe/24782", "21103")</f>
      </c>
      <c r="B78" s="4" t="s">
        <f>=HYPERLINK("https://leilaoonline.com.br/lote/detalhe/24782", " SEMI-REBOQUE SR/RANDON SR CA 11,80M, ANO, 2007 ,FR56267 ,UND RAFARD")</f>
      </c>
      <c r="C78" s="4" t="inlineStr">
        <is>
          <t>Vendido</t>
        </is>
      </c>
      <c r="D78" s="4" t="inlineStr">
        <is>
          <t>41</t>
        </is>
      </c>
      <c r="E78" s="5" t="inlineStr">
        <is>
          <t>24.250,00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=HYPERLINK("https://leilaoonline.com.br/lote/detalhe/24787", "21104")</f>
      </c>
      <c r="B79" s="4" t="s">
        <f>=HYPERLINK("https://leilaoonline.com.br/lote/detalhe/24787", " SR/USICAMP SRCP E2 10000 - SEMI-REBOQUE USICAMP 12,50M CANA INTEIRA, ANO, 2009, FR36172, UND RAFARD")</f>
      </c>
      <c r="C79" s="4" t="inlineStr">
        <is>
          <t>Não vendido</t>
        </is>
      </c>
      <c r="D79" s="4" t="inlineStr">
        <is>
          <t>34</t>
        </is>
      </c>
      <c r="E79" s="5" t="inlineStr">
        <is>
          <t>22.750,00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=HYPERLINK("https://leilaoonline.com.br/lote/detalhe/24773", "21105")</f>
      </c>
      <c r="B80" s="4" t="s">
        <f>=HYPERLINK("https://leilaoonline.com.br/lote/detalhe/24773", " SEMI-REBOQUE USICAMP 12,50M CANA INTEIRA, ANO, 2009 ,FR36174 ,UND RAFARD")</f>
      </c>
      <c r="C80" s="4" t="inlineStr">
        <is>
          <t>Vendido</t>
        </is>
      </c>
      <c r="D80" s="4" t="inlineStr">
        <is>
          <t>44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=HYPERLINK("https://leilaoonline.com.br/lote/detalhe/24771", "21106")</f>
      </c>
      <c r="B81" s="4" t="s">
        <f>=HYPERLINK("https://leilaoonline.com.br/lote/detalhe/24771", " CAMINHAO VW/ 31.320 CNC 6X4, ANO, 2012 ,FR34104 ,UND RAFARD")</f>
      </c>
      <c r="C81" s="4" t="inlineStr">
        <is>
          <t>Vendido</t>
        </is>
      </c>
      <c r="D81" s="4" t="inlineStr">
        <is>
          <t>61</t>
        </is>
      </c>
      <c r="E81" s="5" t="inlineStr">
        <is>
          <t>62.000,00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=HYPERLINK("https://leilaoonline.com.br/lote/detalhe/24776", "21107")</f>
      </c>
      <c r="B82" s="4" t="s">
        <f>=HYPERLINK("https://leilaoonline.com.br/lote/detalhe/24776", " SEMI-REBOQUE USICAMP 12,50M CANA INTEIRA, ANO, 2008 ,FR56356 ,UND RAFARD")</f>
      </c>
      <c r="C82" s="4" t="inlineStr">
        <is>
          <t>Vendido</t>
        </is>
      </c>
      <c r="D82" s="4" t="inlineStr">
        <is>
          <t>23</t>
        </is>
      </c>
      <c r="E82" s="5" t="inlineStr">
        <is>
          <t>23.250,00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=HYPERLINK("https://leilaoonline.com.br/lote/detalhe/24770", "21108")</f>
      </c>
      <c r="B83" s="4" t="s">
        <f>=HYPERLINK("https://leilaoonline.com.br/lote/detalhe/24770", " REBOQUE RANDON 12,50M 16T, ANO, 2010 ,FR139697 ,UND RAFARD")</f>
      </c>
      <c r="C83" s="4" t="inlineStr">
        <is>
          <t>Vendido</t>
        </is>
      </c>
      <c r="D83" s="4" t="inlineStr">
        <is>
          <t>75</t>
        </is>
      </c>
      <c r="E83" s="5" t="inlineStr">
        <is>
          <t>37.000,00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=HYPERLINK("https://leilaoonline.com.br/lote/detalhe/24766", "21109")</f>
      </c>
      <c r="B84" s="4" t="s">
        <f>=HYPERLINK("https://leilaoonline.com.br/lote/detalhe/24766", " SEMI-REBOQUE RANDON 11,80M CANA INTEIRA, ANO, 2007 ,FR56243 ,UND RAFARD")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23.000,00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=HYPERLINK("https://leilaoonline.com.br/lote/detalhe/24786", "21110")</f>
      </c>
      <c r="B85" s="4" t="s">
        <f>=HYPERLINK("https://leilaoonline.com.br/lote/detalhe/24786", " SEMI-REBOQUE RANDON 11,80M CANA INTEIRA, ANO, 2007 ,FR66144 ,UND RAFARD")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23.250,00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=HYPERLINK("https://leilaoonline.com.br/lote/detalhe/24772", "21111")</f>
      </c>
      <c r="B86" s="4" t="s">
        <f>=HYPERLINK("https://leilaoonline.com.br/lote/detalhe/24772", " SEMI-REBOQUE COR AZUL RANDON 11,80M, ANO, 2007 ,FR66143 ,UND RAFARD")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23.500,00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=HYPERLINK("https://leilaoonline.com.br/lote/detalhe/24777", "21112")</f>
      </c>
      <c r="B87" s="4" t="s">
        <f>=HYPERLINK("https://leilaoonline.com.br/lote/detalhe/24777", " SEMI-REBOQUE RANDON 11,80M CANA INTEIRA, ANO, 2007 ,FR66147 ,UND RAFARD")</f>
      </c>
      <c r="C87" s="4" t="inlineStr">
        <is>
          <t>Não vendido</t>
        </is>
      </c>
      <c r="D87" s="4" t="inlineStr">
        <is>
          <t>28</t>
        </is>
      </c>
      <c r="E87" s="5" t="inlineStr">
        <is>
          <t>24.750,00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=HYPERLINK("https://leilaoonline.com.br/lote/detalhe/24774", "21113")</f>
      </c>
      <c r="B88" s="4" t="s">
        <f>=HYPERLINK("https://leilaoonline.com.br/lote/detalhe/24774", " CAMINHAO VW/26-220 6X4, ANO, 2010 ,FR96627 ,UND RAFARD")</f>
      </c>
      <c r="C88" s="4" t="inlineStr">
        <is>
          <t>Não vendido</t>
        </is>
      </c>
      <c r="D88" s="4" t="inlineStr">
        <is>
          <t>44</t>
        </is>
      </c>
      <c r="E88" s="5" t="inlineStr">
        <is>
          <t>43.750,00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=HYPERLINK("https://leilaoonline.com.br/lote/detalhe/24769", "21114")</f>
      </c>
      <c r="B89" s="4" t="s">
        <f>=HYPERLINK("https://leilaoonline.com.br/lote/detalhe/24769", " SEMI-REBOQUE COR AZUL RANDON 11,80M, ANO, 2007 ,FR56268 ,UND RAFARD")</f>
      </c>
      <c r="C89" s="4" t="inlineStr">
        <is>
          <t>Não vendido</t>
        </is>
      </c>
      <c r="D89" s="4" t="inlineStr">
        <is>
          <t>42</t>
        </is>
      </c>
      <c r="E89" s="5" t="inlineStr">
        <is>
          <t>24.750,00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=HYPERLINK("https://leilaoonline.com.br/lote/detalhe/24828", "21131")</f>
      </c>
      <c r="B90" s="4" t="s">
        <f>=HYPERLINK("https://leilaoonline.com.br/lote/detalhe/24828", "CARROCERIA PRANCHA, FR64067, UND RAFARD")</f>
      </c>
      <c r="C90" s="4" t="inlineStr">
        <is>
          <t>Vendido</t>
        </is>
      </c>
      <c r="D90" s="4" t="inlineStr">
        <is>
          <t>26</t>
        </is>
      </c>
      <c r="E90" s="5" t="inlineStr">
        <is>
          <t>4.300,00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=HYPERLINK("https://leilaoonline.com.br/lote/detalhe/24867", "21132")</f>
      </c>
      <c r="B91" s="4" t="s">
        <f>=HYPERLINK("https://leilaoonline.com.br/lote/detalhe/24867", "1 MUNCK, S/FR, UND RAFARD")</f>
      </c>
      <c r="C91" s="4" t="inlineStr">
        <is>
          <t>Vendido</t>
        </is>
      </c>
      <c r="D91" s="4" t="inlineStr">
        <is>
          <t>28</t>
        </is>
      </c>
      <c r="E91" s="5" t="inlineStr">
        <is>
          <t>7.250,00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=HYPERLINK("https://leilaoonline.com.br/lote/detalhe/24765", "22057")</f>
      </c>
      <c r="B92" s="4" t="s">
        <f>=HYPERLINK("https://leilaoonline.com.br/lote/detalhe/24765", "CARRETA ABRIGO OPERADORES R/SERNAUTO 001, ANO 2012, FR139435, SANTA HELENA")</f>
      </c>
      <c r="C92" s="4" t="inlineStr">
        <is>
          <t>Não vendido</t>
        </is>
      </c>
      <c r="D92" s="4" t="inlineStr">
        <is>
          <t>42</t>
        </is>
      </c>
      <c r="E92" s="5" t="inlineStr">
        <is>
          <t>7.900,00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=HYPERLINK("https://leilaoonline.com.br/lote/detalhe/24764", "22058")</f>
      </c>
      <c r="B93" s="4" t="s">
        <f>=HYPERLINK("https://leilaoonline.com.br/lote/detalhe/24764", "CAMINHAO VW/26-220 6X4 EURO3 WORKER, ANO 2010, C/ TANQUE, FR26076/22128, SANTA HELENA")</f>
      </c>
      <c r="C93" s="4" t="inlineStr">
        <is>
          <t>Não vendido</t>
        </is>
      </c>
      <c r="D93" s="4" t="inlineStr">
        <is>
          <t>97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=HYPERLINK("https://leilaoonline.com.br/lote/detalhe/24902", "22082")</f>
      </c>
      <c r="B94" s="4" t="s">
        <f>=HYPERLINK("https://leilaoonline.com.br/lote/detalhe/24902", "1 MOTOR M. BENZ, UND SANTA HELENA")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=HYPERLINK("https://leilaoonline.com.br/lote/detalhe/24516", "22083")</f>
      </c>
      <c r="B95" s="4" t="s">
        <f>=HYPERLINK("https://leilaoonline.com.br/lote/detalhe/24516", "1 COCHO DE FERRO MED. APROX. 7 mts comp. x 0.70 larg, UND BOM RETIRO ")</f>
      </c>
      <c r="C95" s="4" t="inlineStr">
        <is>
          <t>Vendido</t>
        </is>
      </c>
      <c r="D95" s="4" t="inlineStr">
        <is>
          <t>32</t>
        </is>
      </c>
      <c r="E95" s="5" t="inlineStr">
        <is>
          <t>1.700,00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=HYPERLINK("https://leilaoonline.com.br/lote/detalhe/24498", "22084")</f>
      </c>
      <c r="B96" s="4" t="s">
        <f>=HYPERLINK("https://leilaoonline.com.br/lote/detalhe/24498", "4 RODAS COM PNEUS DE PLANTADORA, UND BOM RETIRO")</f>
      </c>
      <c r="C96" s="4" t="inlineStr">
        <is>
          <t>Vendido</t>
        </is>
      </c>
      <c r="D96" s="4" t="inlineStr">
        <is>
          <t>14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=HYPERLINK("https://leilaoonline.com.br/lote/detalhe/24548", "23017")</f>
      </c>
      <c r="B97" s="4" t="s">
        <f>=HYPERLINK("https://leilaoonline.com.br/lote/detalhe/24548", "CAMINHÃO CAMINHÃO VW 7-110S TOCO, ANO 1988, FR96321, UND SÃO FRANCISCO")</f>
      </c>
      <c r="C97" s="4" t="inlineStr">
        <is>
          <t>Vendido</t>
        </is>
      </c>
      <c r="D97" s="4" t="inlineStr">
        <is>
          <t>37</t>
        </is>
      </c>
      <c r="E97" s="5" t="inlineStr">
        <is>
          <t>25.500,00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=HYPERLINK("https://leilaoonline.com.br/lote/detalhe/24804", "24014")</f>
      </c>
      <c r="B98" s="4" t="s">
        <f>=HYPERLINK("https://leilaoonline.com.br/lote/detalhe/24804", " TRITURADOR DE PALHA TRITON, FR139927, UND BOM RETIRO")</f>
      </c>
      <c r="C98" s="4" t="inlineStr">
        <is>
          <t>Não vendido</t>
        </is>
      </c>
      <c r="D98" s="4" t="inlineStr">
        <is>
          <t>31</t>
        </is>
      </c>
      <c r="E98" s="5" t="inlineStr">
        <is>
          <t>5.050,00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=HYPERLINK("https://leilaoonline.com.br/lote/detalhe/24821", "24023")</f>
      </c>
      <c r="B99" s="4" t="s">
        <f>=HYPERLINK("https://leilaoonline.com.br/lote/detalhe/24821", " REBOQUE RODOVIARIA 7,60M CANA INTEIRA, ANO 1992, FR139625, UND BOM RETIRO")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=HYPERLINK("https://leilaoonline.com.br/lote/detalhe/24814", "24032")</f>
      </c>
      <c r="B100" s="4" t="s">
        <f>=HYPERLINK("https://leilaoonline.com.br/lote/detalhe/24814", " GRADE NIVELADORA, FR37009, UND BOM RETIRO")</f>
      </c>
      <c r="C100" s="4" t="inlineStr">
        <is>
          <t>Vendido</t>
        </is>
      </c>
      <c r="D100" s="4" t="inlineStr">
        <is>
          <t>27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=HYPERLINK("https://leilaoonline.com.br/lote/detalhe/24763", "24066")</f>
      </c>
      <c r="B101" s="4" t="s">
        <f>=HYPERLINK("https://leilaoonline.com.br/lote/detalhe/24763", " HIDROROL METALMAG (ROLÃO), FR23803, UND BOM RETIRO")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=HYPERLINK("https://leilaoonline.com.br/lote/detalhe/24800", "24070")</f>
      </c>
      <c r="B102" s="4" t="s">
        <f>=HYPERLINK("https://leilaoonline.com.br/lote/detalhe/24800", " TRATOR MASSEY FERGUSON 290 4X4RM, ANO 2010, FR51445, UND BOM RETIRO")</f>
      </c>
      <c r="C102" s="4" t="inlineStr">
        <is>
          <t>Vendido</t>
        </is>
      </c>
      <c r="D102" s="4" t="inlineStr">
        <is>
          <t>43</t>
        </is>
      </c>
      <c r="E102" s="5" t="inlineStr">
        <is>
          <t>35.000,00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=HYPERLINK("https://leilaoonline.com.br/lote/detalhe/24762", "24091")</f>
      </c>
      <c r="B103" s="4" t="s">
        <f>=HYPERLINK("https://leilaoonline.com.br/lote/detalhe/24762", " CARRETA TORTA DE FILTRO, FR67033, UND BOM RETIRO")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4.000,00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=HYPERLINK("https://leilaoonline.com.br/lote/detalhe/24494", "24104")</f>
      </c>
      <c r="B104" s="4" t="s">
        <f>=HYPERLINK("https://leilaoonline.com.br/lote/detalhe/24494", "13 BOTIJÕES DE GÁS LOCALIZADO NA UNIDADE BOM RETIRO")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=HYPERLINK("https://leilaoonline.com.br/lote/detalhe/24792", "24105")</f>
      </c>
      <c r="B105" s="4" t="s">
        <f>=HYPERLINK("https://leilaoonline.com.br/lote/detalhe/24792", " TRATOR VALTRA 205I 4X4 HIFLOW, ANO 2011, FR163455, UND BOM RETIRO")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=HYPERLINK("https://leilaoonline.com.br/lote/detalhe/24795", "24106")</f>
      </c>
      <c r="B106" s="4" t="s">
        <f>=HYPERLINK("https://leilaoonline.com.br/lote/detalhe/24795", " TRATOR M. FERGUSSON 5275 4X4 CONJ. HIDR TRATOR, ANO 2004, FR60034, UND BOM RETIRO")</f>
      </c>
      <c r="C106" s="4" t="inlineStr">
        <is>
          <t>Vendido</t>
        </is>
      </c>
      <c r="D106" s="4" t="inlineStr">
        <is>
          <t>94</t>
        </is>
      </c>
      <c r="E106" s="5" t="inlineStr">
        <is>
          <t>36.250,00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=HYPERLINK("https://leilaoonline.com.br/lote/detalhe/24801", "24107")</f>
      </c>
      <c r="B107" s="4" t="s">
        <f>=HYPERLINK("https://leilaoonline.com.br/lote/detalhe/24801", " 1 PULVERIZADOR PJ600 C/ TANQUE PJ E 1 SULCADOR C/ 2 LINHAS, FR139858/FR37263, UND BOM RETIRO")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=HYPERLINK("https://leilaoonline.com.br/lote/detalhe/24811", "24108")</f>
      </c>
      <c r="B108" s="4" t="s">
        <f>=HYPERLINK("https://leilaoonline.com.br/lote/detalhe/24811", " TERRACEADOR COM 20 DISCOS COR AMARELO, FR57155, UND BOM RETIRO")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6.250,00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=HYPERLINK("https://leilaoonline.com.br/lote/detalhe/24798", "24109")</f>
      </c>
      <c r="B109" s="4" t="s">
        <f>=HYPERLINK("https://leilaoonline.com.br/lote/detalhe/24798", " GRADE NIVELADORA 40 DISCOS COR VERMELHA - CONTÉM APENAS 35 DISCOS, FR67170, UND BOM RETIRO")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=HYPERLINK("https://leilaoonline.com.br/lote/detalhe/24809", "24110")</f>
      </c>
      <c r="B110" s="4" t="s">
        <f>=HYPERLINK("https://leilaoonline.com.br/lote/detalhe/24809", " CARRETA ESPARRAMADORA CALCAREO SOLLUS, FR37954, UND BOM RETIRO")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=HYPERLINK("https://leilaoonline.com.br/lote/detalhe/24808", "24111")</f>
      </c>
      <c r="B111" s="4" t="s">
        <f>=HYPERLINK("https://leilaoonline.com.br/lote/detalhe/24808", " CARRETA DISTRIBUIDORA DE TORTA DE FILTRO SERMAG NA, FR38008, UND BOM RETIRO")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4.550,00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=HYPERLINK("https://leilaoonline.com.br/lote/detalhe/24797", "24112")</f>
      </c>
      <c r="B112" s="4" t="s">
        <f>=HYPERLINK("https://leilaoonline.com.br/lote/detalhe/24797", " CARRETA DISTRIB DE TORTA DE FILTRO SERMA G MOD SRT, FR38009, UND BOM RETIRO")</f>
      </c>
      <c r="C112" s="4" t="inlineStr">
        <is>
          <t>Vendido</t>
        </is>
      </c>
      <c r="D112" s="4" t="inlineStr">
        <is>
          <t>17</t>
        </is>
      </c>
      <c r="E112" s="5" t="inlineStr">
        <is>
          <t>4.550,00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=HYPERLINK("https://leilaoonline.com.br/lote/detalhe/24807", "24113")</f>
      </c>
      <c r="B113" s="4" t="s">
        <f>=HYPERLINK("https://leilaoonline.com.br/lote/detalhe/24807", " SUBSOLADOR ESCARIFICADOR LASER CANAVIEIRO 5 ASTES, FR103227,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=HYPERLINK("https://leilaoonline.com.br/lote/detalhe/24796", "24114")</f>
      </c>
      <c r="B114" s="4" t="s">
        <f>=HYPERLINK("https://leilaoonline.com.br/lote/detalhe/24796", " SUBSOLADOR COR VERMELHO, FR103229, UND BOM RETIRO")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=HYPERLINK("https://leilaoonline.com.br/lote/detalhe/24803", "24115")</f>
      </c>
      <c r="B115" s="4" t="s">
        <f>=HYPERLINK("https://leilaoonline.com.br/lote/detalhe/24803", " TRATOR VALTRA 205I 4X4 HIFLOW, ANO 2011, FR163453, UND BOM RETIRO")</f>
      </c>
      <c r="C115" s="4" t="inlineStr">
        <is>
          <t>Não vendido</t>
        </is>
      </c>
      <c r="D115" s="4" t="inlineStr">
        <is>
          <t>244</t>
        </is>
      </c>
      <c r="E115" s="5" t="inlineStr">
        <is>
          <t>44.600,00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=HYPERLINK("https://leilaoonline.com.br/lote/detalhe/24799", "24116")</f>
      </c>
      <c r="B116" s="4" t="s">
        <f>=HYPERLINK("https://leilaoonline.com.br/lote/detalhe/24799", " CARRETA MARCA RANDON METAL TANQUE FIBRA, FR57148, UND BOM RETIRO")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=HYPERLINK("https://leilaoonline.com.br/lote/detalhe/24812", "24117")</f>
      </c>
      <c r="B117" s="4" t="s">
        <f>=HYPERLINK("https://leilaoonline.com.br/lote/detalhe/24812", " ADUBADEIRA MARCA JUMIL MODELO JM3520SH, FR57317, UND BOM RETIRO")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=HYPERLINK("https://leilaoonline.com.br/lote/detalhe/24789", "24118")</f>
      </c>
      <c r="B118" s="4" t="s">
        <f>=HYPERLINK("https://leilaoonline.com.br/lote/detalhe/24789", " DOLLY ANTONINI, FR56970 ( SEM DOCUMENTO), UND BOM RETIRO")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5.500,00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=HYPERLINK("https://leilaoonline.com.br/lote/detalhe/24813", "24119")</f>
      </c>
      <c r="B119" s="4" t="s">
        <f>=HYPERLINK("https://leilaoonline.com.br/lote/detalhe/24813", " SUCATA DE 1 ENLEIRADOR DE PALHA DRIA  E 1 ELIMINADOR DE SOQUEIRA E OUTROS, FR140012/FR139909, UND BOM RETIRO")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=HYPERLINK("https://leilaoonline.com.br/lote/detalhe/24822", "24121")</f>
      </c>
      <c r="B120" s="4" t="s">
        <f>=HYPERLINK("https://leilaoonline.com.br/lote/detalhe/24822", " PRANCHA 2 EIXOS RANDON SRCT02, ANO 2010, FR59904, UND BOM RETIRO")</f>
      </c>
      <c r="C120" s="4" t="inlineStr">
        <is>
          <t>Vendido</t>
        </is>
      </c>
      <c r="D120" s="4" t="inlineStr">
        <is>
          <t>85</t>
        </is>
      </c>
      <c r="E120" s="5" t="inlineStr">
        <is>
          <t>55.500,00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=HYPERLINK("https://leilaoonline.com.br/lote/detalhe/24815", "24122")</f>
      </c>
      <c r="B121" s="4" t="s">
        <f>=HYPERLINK("https://leilaoonline.com.br/lote/detalhe/24815", " REBOQUE COR AZUL ANTONINI 7,60M, ANO 1992, FR66034, UND BOM RETIRO")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=HYPERLINK("https://leilaoonline.com.br/lote/detalhe/24794", "24124")</f>
      </c>
      <c r="B122" s="4" t="s">
        <f>=HYPERLINK("https://leilaoonline.com.br/lote/detalhe/24794", " CARRETA ANTONINI AZUL, ANO 1993, FR36038, UND BOM RETIRO")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=HYPERLINK("https://leilaoonline.com.br/lote/detalhe/24817", "24125")</f>
      </c>
      <c r="B123" s="4" t="s">
        <f>=HYPERLINK("https://leilaoonline.com.br/lote/detalhe/24817", " REBOQUE COR AZUL ANTONINI 7,60M, ANO 1992, FR66043, NECESSITA RM CHASSI, UND BOM RETIRO")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=HYPERLINK("https://leilaoonline.com.br/lote/detalhe/24820", "24126")</f>
      </c>
      <c r="B124" s="4" t="s">
        <f>=HYPERLINK("https://leilaoonline.com.br/lote/detalhe/24820", " REBOQUE RODOVIARIA CHASSIS REM, ANO 1993, FR36041, UND BOM RETIRO")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=HYPERLINK("https://leilaoonline.com.br/lote/detalhe/24816", "24127")</f>
      </c>
      <c r="B125" s="4" t="s">
        <f>=HYPERLINK("https://leilaoonline.com.br/lote/detalhe/24816", " REBOQUE CAMAQ CPL 7,50M NECESSITA RM CHASSI, ANO 1994, FR121213, UND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=HYPERLINK("https://leilaoonline.com.br/lote/detalhe/24818", "24128")</f>
      </c>
      <c r="B126" s="4" t="s">
        <f>=HYPERLINK("https://leilaoonline.com.br/lote/detalhe/24818", " REBOQUE CANAVIEIRO JULIETA (SINISTRO/RECUPERADO), ANO 1993, FR36033, UND BOM RETIRO")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=HYPERLINK("https://leilaoonline.com.br/lote/detalhe/24819", "24130")</f>
      </c>
      <c r="B127" s="4" t="s">
        <f>=HYPERLINK("https://leilaoonline.com.br/lote/detalhe/24819", " CAMINHÃO VW/26-220 EURO3 WORKER 6X4 C. TANQUE, ANO 2010, FR139273/FR140234, UND BOM RETIRO")</f>
      </c>
      <c r="C127" s="4" t="inlineStr">
        <is>
          <t>Não vendido</t>
        </is>
      </c>
      <c r="D127" s="4" t="inlineStr">
        <is>
          <t>74</t>
        </is>
      </c>
      <c r="E127" s="5" t="inlineStr">
        <is>
          <t>52.500,00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=HYPERLINK("https://leilaoonline.com.br/lote/detalhe/24826", "24131")</f>
      </c>
      <c r="B128" s="4" t="s">
        <f>=HYPERLINK("https://leilaoonline.com.br/lote/detalhe/24826", " CAMINHÃO VW/ 15-180 EURO3 WORKER 4X2 COMBOIO, ANO 2008, FR22062, UND BOM RETIRO")</f>
      </c>
      <c r="C128" s="4" t="inlineStr">
        <is>
          <t>Não vendido</t>
        </is>
      </c>
      <c r="D128" s="4" t="inlineStr">
        <is>
          <t>108</t>
        </is>
      </c>
      <c r="E128" s="5" t="inlineStr">
        <is>
          <t>68.500,00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=HYPERLINK("https://leilaoonline.com.br/lote/detalhe/24825", "24132")</f>
      </c>
      <c r="B129" s="4" t="s">
        <f>=HYPERLINK("https://leilaoonline.com.br/lote/detalhe/24825", " CAMINHÃO VOLVO NL12410 6X4, ANO 1995, C. INTEIRA, FR65019/FR139141, UND BOM RETIRO")</f>
      </c>
      <c r="C129" s="4" t="inlineStr">
        <is>
          <t>Vendido</t>
        </is>
      </c>
      <c r="D129" s="4" t="inlineStr">
        <is>
          <t>31</t>
        </is>
      </c>
      <c r="E129" s="5" t="inlineStr">
        <is>
          <t>27.250,00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=HYPERLINK("https://leilaoonline.com.br/lote/detalhe/24805", "24133")</f>
      </c>
      <c r="B130" s="4" t="s">
        <f>=HYPERLINK("https://leilaoonline.com.br/lote/detalhe/24805", " CARRETA DE TORTA DE FILTRO COR CINZ, FR67068, UND BOM RETIRO")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2.750,00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=HYPERLINK("https://leilaoonline.com.br/lote/detalhe/24806", "24134")</f>
      </c>
      <c r="B131" s="4" t="s">
        <f>=HYPERLINK("https://leilaoonline.com.br/lote/detalhe/24806", " GRADE CIVEMASA C/ 16 DISCOS, FR139838, UND BOM RETIRO")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11.000,00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=HYPERLINK("https://leilaoonline.com.br/lote/detalhe/24793", "24135")</f>
      </c>
      <c r="B132" s="4" t="s">
        <f>=HYPERLINK("https://leilaoonline.com.br/lote/detalhe/24793", " GRADE CIVEMASA, FR139839, UND BOM RETIRO")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11.000,00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=HYPERLINK("https://leilaoonline.com.br/lote/detalhe/24790", "24136")</f>
      </c>
      <c r="B133" s="4" t="s">
        <f>=HYPERLINK("https://leilaoonline.com.br/lote/detalhe/24790", " TERRACEADOR COR LARANJA, FR67081, UND BOM RETIRO")</f>
      </c>
      <c r="C133" s="4" t="inlineStr">
        <is>
          <t>Vendido</t>
        </is>
      </c>
      <c r="D133" s="4" t="inlineStr">
        <is>
          <t>64</t>
        </is>
      </c>
      <c r="E133" s="5" t="inlineStr">
        <is>
          <t>17.250,00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=HYPERLINK("https://leilaoonline.com.br/lote/detalhe/24810", "24137")</f>
      </c>
      <c r="B134" s="4" t="s">
        <f>=HYPERLINK("https://leilaoonline.com.br/lote/detalhe/24810", " TRANSBORDO SERMAG 2 CAIXAS 6T, FR38334, UND BOM RETIRO")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=HYPERLINK("https://leilaoonline.com.br/lote/detalhe/24791", "24138")</f>
      </c>
      <c r="B135" s="4" t="s">
        <f>=HYPERLINK("https://leilaoonline.com.br/lote/detalhe/24791", " 1 GRADE NIVELADORA 40 DISCOS COR VERMELHA, 1 GRADE DE ARRASTO, 1 CULTIVADOR,FR67171/FR37057/FR139818, UND BOM RETIRO")</f>
      </c>
      <c r="C135" s="4" t="inlineStr">
        <is>
          <t>Vendido</t>
        </is>
      </c>
      <c r="D135" s="4" t="inlineStr">
        <is>
          <t>38</t>
        </is>
      </c>
      <c r="E135" s="5" t="inlineStr">
        <is>
          <t>10.750,00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=HYPERLINK("https://leilaoonline.com.br/lote/detalhe/24843", "24146")</f>
      </c>
      <c r="B136" s="4" t="s">
        <f>=HYPERLINK("https://leilaoonline.com.br/lote/detalhe/24843", "CAMINHÃO VW/ 26-220 EURO3 6X4, ANO 2008/2009, FR34088, (VENDA SEM O TANQUE), UND BOM RETIRO")</f>
      </c>
      <c r="C136" s="4" t="inlineStr">
        <is>
          <t>Vendido</t>
        </is>
      </c>
      <c r="D136" s="4" t="inlineStr">
        <is>
          <t>54</t>
        </is>
      </c>
      <c r="E136" s="5" t="inlineStr">
        <is>
          <t>46.500,00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=HYPERLINK("https://leilaoonline.com.br/lote/detalhe/24868", "24147")</f>
      </c>
      <c r="B137" s="4" t="s">
        <f>=HYPERLINK("https://leilaoonline.com.br/lote/detalhe/24868", "PÁ CARREGADEIRA CAT 966, ANO 1977, FR 33016, SÉRIE 25V1818, UND BOM RETIRO")</f>
      </c>
      <c r="C137" s="4" t="inlineStr">
        <is>
          <t>Vendido</t>
        </is>
      </c>
      <c r="D137" s="4" t="inlineStr">
        <is>
          <t>84</t>
        </is>
      </c>
      <c r="E137" s="5" t="inlineStr">
        <is>
          <t>57.500,00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=HYPERLINK("https://leilaoonline.com.br/lote/detalhe/24869", "24148")</f>
      </c>
      <c r="B138" s="4" t="s">
        <f>=HYPERLINK("https://leilaoonline.com.br/lote/detalhe/24869", "CAMINHÃO M.BENZ/L 2217, ANO 1988, FR139259, LOC. UND BOM RETIRO")</f>
      </c>
      <c r="C138" s="4" t="inlineStr">
        <is>
          <t>Vendido</t>
        </is>
      </c>
      <c r="D138" s="4" t="inlineStr">
        <is>
          <t>101</t>
        </is>
      </c>
      <c r="E138" s="5" t="inlineStr">
        <is>
          <t>30.750,00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=HYPERLINK("https://leilaoonline.com.br/lote/detalhe/24870", "24149")</f>
      </c>
      <c r="B139" s="4" t="s">
        <f>=HYPERLINK("https://leilaoonline.com.br/lote/detalhe/24870", "CARRETA TANQUE COLETA DE ÓLEO C/ MOTOR FABRICAÇÃO PRÓPRIA, UND BOM RETIRO")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1.900,00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2026-07-14T07:35:12.00Z</dcterms:created>
  <dc:creator>Tellks Tecnologia</dc:creator>
  <cp:revision>0</cp:revision>
</cp:coreProperties>
</file>