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Guindauto • Máquinas Pesadas • Britagem Móvel • Equipamentos Diversos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=HYPERLINK("https://leilaoonline.com.br/lote/detalhe/24203", "001")</f>
      </c>
      <c r="B11" s="4" t="s">
        <f>=HYPERLINK("https://leilaoonline.com.br/lote/detalhe/24203", "082-1396-2018 - PÁ - CARREGADEIRA  - VOLVO L120D")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=HYPERLINK("https://leilaoonline.com.br/lote/detalhe/24193", "002")</f>
      </c>
      <c r="B12" s="4" t="s">
        <f>=HYPERLINK("https://leilaoonline.com.br/lote/detalhe/24193", " BRU-PM6307-2018 - PÁ CARREGADERIA MECÂNICA - CATERPILLAR - 994F - ANO: 2005")</f>
      </c>
      <c r="C12" s="4" t="inlineStr">
        <is>
          <t>Vendido</t>
        </is>
      </c>
      <c r="D12" s="4" t="inlineStr">
        <is>
          <t>42</t>
        </is>
      </c>
      <c r="E12" s="5" t="inlineStr">
        <is>
          <t>108.000,00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=HYPERLINK("https://leilaoonline.com.br/lote/detalhe/24204", "003")</f>
      </c>
      <c r="B13" s="4" t="s">
        <f>=HYPERLINK("https://leilaoonline.com.br/lote/detalhe/24204", " SLS-EQ-002-2019 - PÁ CARREGADEIRA - CATERPILLAR - CAT 962H - ANO: 2011 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26.750,00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=HYPERLINK("https://leilaoonline.com.br/lote/detalhe/24200", "004")</f>
      </c>
      <c r="B14" s="4" t="s">
        <f>=HYPERLINK("https://leilaoonline.com.br/lote/detalhe/24200", " PIC-083-2018 - CARREGADEIRA MECANICA 980H - CATERPILLAR - ANO: 2008")</f>
      </c>
      <c r="C14" s="4" t="inlineStr">
        <is>
          <t>Vendido</t>
        </is>
      </c>
      <c r="D14" s="4" t="inlineStr">
        <is>
          <t>124</t>
        </is>
      </c>
      <c r="E14" s="5" t="inlineStr">
        <is>
          <t>105.000,00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=HYPERLINK("https://leilaoonline.com.br/lote/detalhe/24205", "005")</f>
      </c>
      <c r="B15" s="4" t="s">
        <f>=HYPERLINK("https://leilaoonline.com.br/lote/detalhe/24205", " PIC-090-2019 - RETROESCAVADEIRA HIDRAULICA 365CL - CATERPILLAR - ANO: 2008")</f>
      </c>
      <c r="C15" s="4" t="inlineStr">
        <is>
          <t>Vendido</t>
        </is>
      </c>
      <c r="D15" s="4" t="inlineStr">
        <is>
          <t>202</t>
        </is>
      </c>
      <c r="E15" s="5" t="inlineStr">
        <is>
          <t>123.500,00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=HYPERLINK("https://leilaoonline.com.br/lote/detalhe/24201", "006")</f>
      </c>
      <c r="B16" s="4" t="s">
        <f>=HYPERLINK("https://leilaoonline.com.br/lote/detalhe/24201", " PIC-092-2019 - ESCAVADEIRA HIDRAULICA PEQ. PORTE R964C; FAB: LIEB - LIEBHERR - R964C - ANO: 2011")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=HYPERLINK("https://leilaoonline.com.br/lote/detalhe/24405", "007")</f>
      </c>
      <c r="B17" s="4" t="s">
        <f>=HYPERLINK("https://leilaoonline.com.br/lote/detalhe/24405", " BRU-PM6306-2019 - PÁ CARREGADEIRA - CATERPILLAR - 994F - ANO: 2005 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119.000,00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=HYPERLINK("https://leilaoonline.com.br/lote/detalhe/24195", "008")</f>
      </c>
      <c r="B18" s="4" t="s">
        <f>=HYPERLINK("https://leilaoonline.com.br/lote/detalhe/24195", " CKS-041-2018 - BRITAGEM MÓVEL - THYSSEKRUPP - MÓVEL - ANO: 2012")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=HYPERLINK("https://leilaoonline.com.br/lote/detalhe/24199", "009")</f>
      </c>
      <c r="B19" s="4" t="s">
        <f>=HYPERLINK("https://leilaoonline.com.br/lote/detalhe/24199", " CKS-042-2018 - BRITAGEM MÓVEL - THYSSEKRUPP - MÓVEL - ANO: 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=HYPERLINK("https://leilaoonline.com.br/lote/detalhe/24215", "010")</f>
      </c>
      <c r="B20" s="4" t="s">
        <f>=HYPERLINK("https://leilaoonline.com.br/lote/detalhe/24215", " ITA-027-2019 - CAMINHÃO MERCEDES BENZ - AXOR 3340 K 6X4 - Ano: 2006 -")</f>
      </c>
      <c r="C20" s="4" t="inlineStr">
        <is>
          <t>Vendido</t>
        </is>
      </c>
      <c r="D20" s="4" t="inlineStr">
        <is>
          <t>102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=HYPERLINK("https://leilaoonline.com.br/lote/detalhe/24212", "011")</f>
      </c>
      <c r="B21" s="4" t="s">
        <f>=HYPERLINK("https://leilaoonline.com.br/lote/detalhe/24212", " PIC-101-2019 - CAMINHAO MUNK MERCEDES BENZ 1620  - MERCEDES BENZ  - 1620 - ANO: 1999")</f>
      </c>
      <c r="C21" s="4" t="inlineStr">
        <is>
          <t>Vendido</t>
        </is>
      </c>
      <c r="D21" s="4" t="inlineStr">
        <is>
          <t>64</t>
        </is>
      </c>
      <c r="E21" s="5" t="inlineStr">
        <is>
          <t>57.000,00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=HYPERLINK("https://leilaoonline.com.br/lote/detalhe/24211", "012")</f>
      </c>
      <c r="B22" s="4" t="s">
        <f>=HYPERLINK("https://leilaoonline.com.br/lote/detalhe/24211", " PIC-100-2019 - CAM_MED GUINDAUTO 13180 - VOLKSWAGEN - 13180 - ANO: 2004 ")</f>
      </c>
      <c r="C22" s="4" t="inlineStr">
        <is>
          <t>Vendido</t>
        </is>
      </c>
      <c r="D22" s="4" t="inlineStr">
        <is>
          <t>97</t>
        </is>
      </c>
      <c r="E22" s="5" t="inlineStr">
        <is>
          <t>43.750,00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=HYPERLINK("https://leilaoonline.com.br/lote/detalhe/24207", "013")</f>
      </c>
      <c r="B23" s="4" t="s">
        <f>=HYPERLINK("https://leilaoonline.com.br/lote/detalhe/24207", " MARAB-001-2019 -  - FORD/CARGO -  1517 E  - ANO: 2006")</f>
      </c>
      <c r="C23" s="4" t="inlineStr">
        <is>
          <t>Vendido</t>
        </is>
      </c>
      <c r="D23" s="4" t="inlineStr">
        <is>
          <t>93</t>
        </is>
      </c>
      <c r="E23" s="5" t="inlineStr">
        <is>
          <t>66.500,00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=HYPERLINK("https://leilaoonline.com.br/lote/detalhe/24209", "014")</f>
      </c>
      <c r="B24" s="4" t="s">
        <f>=HYPERLINK("https://leilaoonline.com.br/lote/detalhe/24209", " MARI-CP70291-2019 - CAMINHÃO CAÇAMBA - SCANIA - G470 10 X 4 - ANO: 2010")</f>
      </c>
      <c r="C24" s="4" t="inlineStr">
        <is>
          <t>Vendido</t>
        </is>
      </c>
      <c r="D24" s="4" t="inlineStr">
        <is>
          <t>87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=HYPERLINK("https://leilaoonline.com.br/lote/detalhe/24202", "015")</f>
      </c>
      <c r="B25" s="4" t="s">
        <f>=HYPERLINK("https://leilaoonline.com.br/lote/detalhe/24202", " PIC-096-2019 - CAMINHÃO BASCULANTE 38MT SCANIA P124 8X4 - SCANIA - P124 8X4 - ANO: 2006 ")</f>
      </c>
      <c r="C25" s="4" t="inlineStr">
        <is>
          <t>Vendido</t>
        </is>
      </c>
      <c r="D25" s="4" t="inlineStr">
        <is>
          <t>154</t>
        </is>
      </c>
      <c r="E25" s="5" t="inlineStr">
        <is>
          <t>49.000,00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=HYPERLINK("https://leilaoonline.com.br/lote/detalhe/24196", "016")</f>
      </c>
      <c r="B26" s="4" t="s">
        <f>=HYPERLINK("https://leilaoonline.com.br/lote/detalhe/24196", " PIC-097-2019 - CAM_MED GUINDAUTO 15180 4X4 - VOLKSWAGEN - 15180 4X4 - ANO: 2005")</f>
      </c>
      <c r="C26" s="4" t="inlineStr">
        <is>
          <t>Vendido</t>
        </is>
      </c>
      <c r="D26" s="4" t="inlineStr">
        <is>
          <t>61</t>
        </is>
      </c>
      <c r="E26" s="5" t="inlineStr">
        <is>
          <t>55.500,00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=HYPERLINK("https://leilaoonline.com.br/lote/detalhe/24208", "017")</f>
      </c>
      <c r="B27" s="4" t="s">
        <f>=HYPERLINK("https://leilaoonline.com.br/lote/detalhe/24208", " PIC-099-2019 - CAMINHAO MEDIO GUINDAUTO 17250E - VOLKSWAGEN - 17250E - ANO: 2006")</f>
      </c>
      <c r="C27" s="4" t="inlineStr">
        <is>
          <t>Vendido</t>
        </is>
      </c>
      <c r="D27" s="4" t="inlineStr">
        <is>
          <t>61</t>
        </is>
      </c>
      <c r="E27" s="5" t="inlineStr">
        <is>
          <t>44.500,00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=HYPERLINK("https://leilaoonline.com.br/lote/detalhe/24210", "020")</f>
      </c>
      <c r="B28" s="4" t="s">
        <f>=HYPERLINK("https://leilaoonline.com.br/lote/detalhe/24210", " SLB-001-2019 - AMBULÂNCIA - MERCEDEZ BENZ - ANO: 2008")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=HYPERLINK("https://leilaoonline.com.br/lote/detalhe/24198", "021")</f>
      </c>
      <c r="B29" s="4" t="s">
        <f>=HYPERLINK("https://leilaoonline.com.br/lote/detalhe/24198", " PIC-093-2019 - EMPILHADEIRA CARGA YALE HP120 - YALE - HP 120 - ANO: 2008")</f>
      </c>
      <c r="C29" s="4" t="inlineStr">
        <is>
          <t>Vendido</t>
        </is>
      </c>
      <c r="D29" s="4" t="inlineStr">
        <is>
          <t>40</t>
        </is>
      </c>
      <c r="E29" s="5" t="inlineStr">
        <is>
          <t>10.600,00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=HYPERLINK("https://leilaoonline.com.br/lote/detalhe/24230", "022")</f>
      </c>
      <c r="B30" s="4" t="s">
        <f>=HYPERLINK("https://leilaoonline.com.br/lote/detalhe/24230", " MARI-MP6606-2019 - MINI CARREGADEIRAa - CATERPILLAR - CAT 226B2 - Ano: 2010 - Serial / Chassi: CAT02226BEMJH15145")</f>
      </c>
      <c r="C30" s="4" t="inlineStr">
        <is>
          <t>Vendido</t>
        </is>
      </c>
      <c r="D30" s="4" t="inlineStr">
        <is>
          <t>21</t>
        </is>
      </c>
      <c r="E30" s="5" t="inlineStr">
        <is>
          <t>13.500,00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=HYPERLINK("https://leilaoonline.com.br/lote/detalhe/24453", "023")</f>
      </c>
      <c r="B31" s="4" t="s">
        <f>=HYPERLINK("https://leilaoonline.com.br/lote/detalhe/24453", " TIG-002-2019 - EMPILHADEIRA - CLARK - CMP 8 TON - Ano: 2004")</f>
      </c>
      <c r="C31" s="4" t="inlineStr">
        <is>
          <t>Vendido</t>
        </is>
      </c>
      <c r="D31" s="4" t="inlineStr">
        <is>
          <t>24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=HYPERLINK("https://leilaoonline.com.br/lote/detalhe/24194", "024")</f>
      </c>
      <c r="B32" s="4" t="s">
        <f>=HYPERLINK("https://leilaoonline.com.br/lote/detalhe/24194", " 082-1328-2018 - VARREDEIRA - KARCHER - KMR 1700 D - ANO: 2010")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=HYPERLINK("https://leilaoonline.com.br/lote/detalhe/24197", "025")</f>
      </c>
      <c r="B33" s="4" t="s">
        <f>=HYPERLINK("https://leilaoonline.com.br/lote/detalhe/24197", " PIC-091-2019 - PLATAFORMA ELEVATORIA GENIE Z34 22 - GENIE - Z34 22 - ANO: 2008")</f>
      </c>
      <c r="C33" s="4" t="inlineStr">
        <is>
          <t>Vendido</t>
        </is>
      </c>
      <c r="D33" s="4" t="inlineStr">
        <is>
          <t>107</t>
        </is>
      </c>
      <c r="E33" s="5" t="inlineStr">
        <is>
          <t>21.600,00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=HYPERLINK("https://leilaoonline.com.br/lote/detalhe/24231", "026")</f>
      </c>
      <c r="B34" s="4" t="s">
        <f>=HYPERLINK("https://leilaoonline.com.br/lote/detalhe/24231", " MARI-LM0148-2019 - TORRE ILUMINAÇÃO - CHICAGO PNEUMATIC - TQLTM10P - ANO: 2012 - SERIAL / CHASSI: 4500A067XDR064420")</f>
      </c>
      <c r="C34" s="4" t="inlineStr">
        <is>
          <t>Vendido</t>
        </is>
      </c>
      <c r="D34" s="4" t="inlineStr">
        <is>
          <t>4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=HYPERLINK("https://leilaoonline.com.br/lote/detalhe/24238", "027")</f>
      </c>
      <c r="B35" s="4" t="s">
        <f>=HYPERLINK("https://leilaoonline.com.br/lote/detalhe/24238", " OIA-005-2019 - MAQUINA DE INJEÇÃO DE MASSA A BASE DE CARBONO - PUTZMEISTER - P13 DMR / D72629 - ANO: 2011 -")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=HYPERLINK("https://leilaoonline.com.br/lote/detalhe/24235", "028")</f>
      </c>
      <c r="B36" s="4" t="s">
        <f>=HYPERLINK("https://leilaoonline.com.br/lote/detalhe/24235", " MARI-LM0137-2019 - TORRE ILUMINAÇÃO - HEIMER - MLT3060 - ANO: 2008 - SERIAL / CHASSI: 5AJLS16128B001356")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=HYPERLINK("https://leilaoonline.com.br/lote/detalhe/24406", "029")</f>
      </c>
      <c r="B37" s="4" t="s">
        <f>=HYPERLINK("https://leilaoonline.com.br/lote/detalhe/24406", " CKS-031-2019 - 24 BOBINA DE CABO ANTI-TRACKING 15 KV 70MM ALUM/XLPE-BLOQ. ")</f>
      </c>
      <c r="C37" s="4" t="inlineStr">
        <is>
          <t>Vendido</t>
        </is>
      </c>
      <c r="D37" s="4" t="inlineStr">
        <is>
          <t>63</t>
        </is>
      </c>
      <c r="E37" s="5" t="inlineStr">
        <is>
          <t>16.750,00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=HYPERLINK("https://leilaoonline.com.br/lote/detalhe/24226", "030")</f>
      </c>
      <c r="B38" s="4" t="s">
        <f>=HYPERLINK("https://leilaoonline.com.br/lote/detalhe/24226", " ITA-001-2019 - APROX. 550 M. DE CABO DE AÇO PRE-FORMADO, DIÂMETRO 2 POL. ( 7 BOBINAS COM APROX. 82 M CADA)")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=HYPERLINK("https://leilaoonline.com.br/lote/detalhe/24206", "031")</f>
      </c>
      <c r="B39" s="4" t="s">
        <f>=HYPERLINK("https://leilaoonline.com.br/lote/detalhe/24206", " 082-1347-2018 - TRANSFORMADOR - OASA SAVOISIENNE SPANOLA - SAN SEBASTIAN - ANO: 1984")</f>
      </c>
      <c r="C39" s="4" t="inlineStr">
        <is>
          <t>Não vendido</t>
        </is>
      </c>
      <c r="D39" s="4" t="inlineStr">
        <is>
          <t>63</t>
        </is>
      </c>
      <c r="E39" s="5" t="inlineStr">
        <is>
          <t>16.250,00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=HYPERLINK("https://leilaoonline.com.br/lote/detalhe/24686", "032")</f>
      </c>
      <c r="B40" s="4" t="s">
        <f>=HYPERLINK("https://leilaoonline.com.br/lote/detalhe/24686", "16 BOBINAS DE CABO ANTI-TRACKING, 420 ESPAÇADORES LOSAGUNLAR, 230 LUMINÁRIAS PADRÃO, SEM LAMPADA")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=HYPERLINK("https://leilaoonline.com.br/lote/detalhe/24214", "033")</f>
      </c>
      <c r="B41" s="4" t="s">
        <f>=HYPERLINK("https://leilaoonline.com.br/lote/detalhe/24214", " 082-1387-2018 - TRANSFORMADOR - GENERAL ELETRIC - LN/VF-VF - ANO: 1968")</f>
      </c>
      <c r="C41" s="4" t="inlineStr">
        <is>
          <t>Vendido</t>
        </is>
      </c>
      <c r="D41" s="4" t="inlineStr">
        <is>
          <t>135</t>
        </is>
      </c>
      <c r="E41" s="5" t="inlineStr">
        <is>
          <t>57.000,00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=HYPERLINK("https://leilaoonline.com.br/lote/detalhe/24217", "034")</f>
      </c>
      <c r="B42" s="4" t="s">
        <f>=HYPERLINK("https://leilaoonline.com.br/lote/detalhe/24217", " 082-1397-2018 - COMPRESSORES DE AR - WAYNE - COMPRESSOR DE AR 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=HYPERLINK("https://leilaoonline.com.br/lote/detalhe/24218", "035")</f>
      </c>
      <c r="B43" s="4" t="s">
        <f>=HYPERLINK("https://leilaoonline.com.br/lote/detalhe/24218", " 082-1398-2018 - ESMERIL DE COLUNA - BAMBOZZI - ESMERIL DE COLUNA")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1.050,00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=HYPERLINK("https://leilaoonline.com.br/lote/detalhe/24216", "036")</f>
      </c>
      <c r="B44" s="4" t="s">
        <f>=HYPERLINK("https://leilaoonline.com.br/lote/detalhe/24216", " CD-702-2018 - RASPADORES DE CORREIA TRANSPORTADORA - APROX. 1086 PEÇAS -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=HYPERLINK("https://leilaoonline.com.br/lote/detalhe/24455", "041")</f>
      </c>
      <c r="B45" s="4" t="s">
        <f>=HYPERLINK("https://leilaoonline.com.br/lote/detalhe/24455", " SSG-027-2018 - TANQUE PRISMATICO/POLIPROPILENO; CAPACIDADE:1.000; DIÂMETRO:110CM; ALTURA:130CM")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=HYPERLINK("https://leilaoonline.com.br/lote/detalhe/24454", "042")</f>
      </c>
      <c r="B46" s="4" t="s">
        <f>=HYPERLINK("https://leilaoonline.com.br/lote/detalhe/24454", " SLB-002-2018  - 4 ESMERILHADEIRA MODELO GWS 26-180 -BOSCH -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=HYPERLINK("https://leilaoonline.com.br/lote/detalhe/24408", "048")</f>
      </c>
      <c r="B47" s="4" t="s">
        <f>=HYPERLINK("https://leilaoonline.com.br/lote/detalhe/24408", " CD-905-2018 - 9 ROLAMENTOS - VEJA DESCRITIVO DE ITENS")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=HYPERLINK("https://leilaoonline.com.br/lote/detalhe/24404", "049")</f>
      </c>
      <c r="B48" s="4" t="s">
        <f>=HYPERLINK("https://leilaoonline.com.br/lote/detalhe/24404", " CD-839-2018 - 2 MANOMETRO INDUSTRIAL")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=HYPERLINK("https://leilaoonline.com.br/lote/detalhe/24403", "050")</f>
      </c>
      <c r="B49" s="4" t="s">
        <f>=HYPERLINK("https://leilaoonline.com.br/lote/detalhe/24403", " CD-778-2018 - 34 ROLAMENTOS - VEJA DESCRITIVO DE ITENS")</f>
      </c>
      <c r="C49" s="4" t="inlineStr">
        <is>
          <t>Vendido</t>
        </is>
      </c>
      <c r="D49" s="4" t="inlineStr">
        <is>
          <t>43</t>
        </is>
      </c>
      <c r="E49" s="5" t="inlineStr">
        <is>
          <t>6.850,00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=HYPERLINK("https://leilaoonline.com.br/lote/detalhe/24402", "051")</f>
      </c>
      <c r="B50" s="4" t="s">
        <f>=HYPERLINK("https://leilaoonline.com.br/lote/detalhe/24402", " 082-1389-2018 - 1 CADEIRA ODONTOLÓGICA DEBI-D700")</f>
      </c>
      <c r="C50" s="4" t="inlineStr">
        <is>
          <t>Vendido</t>
        </is>
      </c>
      <c r="D50" s="4" t="inlineStr">
        <is>
          <t>3</t>
        </is>
      </c>
      <c r="E50" s="5" t="inlineStr">
        <is>
          <t>1.550,00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=HYPERLINK("https://leilaoonline.com.br/lote/detalhe/24409", "052")</f>
      </c>
      <c r="B51" s="4" t="s">
        <f>=HYPERLINK("https://leilaoonline.com.br/lote/detalhe/24409", " 082-1388-2018 - 21 CADEIRA DE ESCRITÓRIO")</f>
      </c>
      <c r="C51" s="4" t="inlineStr">
        <is>
          <t>Vendido</t>
        </is>
      </c>
      <c r="D51" s="4" t="inlineStr">
        <is>
          <t>3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=HYPERLINK("https://leilaoonline.com.br/lote/detalhe/24407", "053")</f>
      </c>
      <c r="B52" s="4" t="s">
        <f>=HYPERLINK("https://leilaoonline.com.br/lote/detalhe/24407", " 082-1376-2018 - 1 IMPRESSORA LASER PEB_4015N_HP_SÉRIE: BRDY402401")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=HYPERLINK("https://leilaoonline.com.br/lote/detalhe/24296", "054")</f>
      </c>
      <c r="B53" s="4" t="s">
        <f>=HYPERLINK("https://leilaoonline.com.br/lote/detalhe/24296", " MCR-004-2019  37 ITENS PARTES PECAS PARA CHAPA - VEJA DESCRITIVO DE ITENS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=HYPERLINK("https://leilaoonline.com.br/lote/detalhe/24284", "055")</f>
      </c>
      <c r="B54" s="4" t="s">
        <f>=HYPERLINK("https://leilaoonline.com.br/lote/detalhe/24284", " MUT-001-2019  - 27 ITENS IMPRESSORAS, PICOTADOR E OUTROS - VEJA DESCRITIVO DE ITENS")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=HYPERLINK("https://leilaoonline.com.br/lote/detalhe/24289", "056")</f>
      </c>
      <c r="B55" s="4" t="s">
        <f>=HYPERLINK("https://leilaoonline.com.br/lote/detalhe/24289", " MCR-001-2019 53 ITENS PEÇAS E ACESSÓRIOS DE SONDA E PERFURATRIZ - VEJA DESCRITIVO DE ITENS")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5.300,00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=HYPERLINK("https://leilaoonline.com.br/lote/detalhe/24275", "057")</f>
      </c>
      <c r="B56" s="4" t="s">
        <f>=HYPERLINK("https://leilaoonline.com.br/lote/detalhe/24275", " MCR-002-2019 - 17 ITENS P/ LÂMINAS SUPERFÍCIES DENTADAS OUTRAS EXTREMIDADES CORTANTES - VEJA DESCRITIVO DE ITENS")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=HYPERLINK("https://leilaoonline.com.br/lote/detalhe/24278", "058")</f>
      </c>
      <c r="B57" s="4" t="s">
        <f>=HYPERLINK("https://leilaoonline.com.br/lote/detalhe/24278", " MCR-003-2019 - 44 ITENS P/ TRANSMISSORES DE FORÇA MECÂNICA - VEJA DESCRITIVO DE ITENS")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=HYPERLINK("https://leilaoonline.com.br/lote/detalhe/24295", "059")</f>
      </c>
      <c r="B58" s="4" t="s">
        <f>=HYPERLINK("https://leilaoonline.com.br/lote/detalhe/24295", " MARI-012-2019 - 7 LIXADEIRA BOSCH VÁRIOS MODELO - VEJA DESCRITIVO DE ITENS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=HYPERLINK("https://leilaoonline.com.br/lote/detalhe/24297", "060")</f>
      </c>
      <c r="B59" s="4" t="s">
        <f>=HYPERLINK("https://leilaoonline.com.br/lote/detalhe/24297", " MARI-011-2019 - 9 COLETOR DE DADOS - VEJA DESCRITIVO DE ITENS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=HYPERLINK("https://leilaoonline.com.br/lote/detalhe/24219", "061")</f>
      </c>
      <c r="B60" s="4" t="s">
        <f>=HYPERLINK("https://leilaoonline.com.br/lote/detalhe/24219", " ITA-003-2019 - 5 PARTES E PECAS; NOME DO ITEM: CARREGADOR - 66541390 KARCHER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=HYPERLINK("https://leilaoonline.com.br/lote/detalhe/24224", "062")</f>
      </c>
      <c r="B61" s="4" t="s">
        <f>=HYPERLINK("https://leilaoonline.com.br/lote/detalhe/24224", " ITA-005-2019 - 2 COMPRESSOR;TIPO HERMETICO;MOTOR COM MOTOR ELETRIC")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=HYPERLINK("https://leilaoonline.com.br/lote/detalhe/24225", "063")</f>
      </c>
      <c r="B62" s="4" t="s">
        <f>=HYPERLINK("https://leilaoonline.com.br/lote/detalhe/24225", " ITA-012-2019 - MRO - 1 PARTES E PECAS; NOME DO ITEM: OLEO; APLICACAO: MOTOR DIESEL - AR12388 CUMMINS")</f>
      </c>
      <c r="C62" s="4" t="inlineStr">
        <is>
          <t>Vendido</t>
        </is>
      </c>
      <c r="D62" s="4" t="inlineStr">
        <is>
          <t>1</t>
        </is>
      </c>
      <c r="E62" s="5" t="inlineStr">
        <is>
          <t>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=HYPERLINK("https://leilaoonline.com.br/lote/detalhe/24229", "064")</f>
      </c>
      <c r="B63" s="4" t="s">
        <f>=HYPERLINK("https://leilaoonline.com.br/lote/detalhe/24229", " ITA-015-2019 - 6 PEÇAS VALVULA GUILHOTINA")</f>
      </c>
      <c r="C63" s="4" t="inlineStr">
        <is>
          <t>Vendido</t>
        </is>
      </c>
      <c r="D63" s="4" t="inlineStr">
        <is>
          <t>2</t>
        </is>
      </c>
      <c r="E63" s="5" t="inlineStr">
        <is>
          <t>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=HYPERLINK("https://leilaoonline.com.br/lote/detalhe/24227", "065")</f>
      </c>
      <c r="B64" s="4" t="s">
        <f>=HYPERLINK("https://leilaoonline.com.br/lote/detalhe/24227", " ITA-018-2019 - 1 PARTES E PECAS BOMBA - BE001041 WEIR BE001041 ENVIROTECH BE001041 WEIR BE001041 WEIR")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=HYPERLINK("https://leilaoonline.com.br/lote/detalhe/24222", "066")</f>
      </c>
      <c r="B65" s="4" t="s">
        <f>=HYPERLINK("https://leilaoonline.com.br/lote/detalhe/24222", " ITA-019-2019 - 33 PARTES E PECAS TRANSPORTADOR ROLO  CORREIA; MATERIAL: ACO CARBONO SAE1020")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=HYPERLINK("https://leilaoonline.com.br/lote/detalhe/24228", "067")</f>
      </c>
      <c r="B66" s="4" t="s">
        <f>=HYPERLINK("https://leilaoonline.com.br/lote/detalhe/24228", " ITA-025-2019 -  7 PARTES E PECAS TUBULACAO")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=HYPERLINK("https://leilaoonline.com.br/lote/detalhe/24291", "068")</f>
      </c>
      <c r="B67" s="4" t="s">
        <f>=HYPERLINK("https://leilaoonline.com.br/lote/detalhe/24291", " MARI-010-2019 - 8 COLETOR DE DADOS - VEJA DESCRITIVO DE ITENS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=HYPERLINK("https://leilaoonline.com.br/lote/detalhe/24288", "069")</f>
      </c>
      <c r="B68" s="4" t="s">
        <f>=HYPERLINK("https://leilaoonline.com.br/lote/detalhe/24288", " MARI-009-2019 - 8 COLETOR DE DADOS - VEJA DESCRITIVO DE ITENS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=HYPERLINK("https://leilaoonline.com.br/lote/detalhe/24282", "070")</f>
      </c>
      <c r="B69" s="4" t="s">
        <f>=HYPERLINK("https://leilaoonline.com.br/lote/detalhe/24282", " MARI-008-2019 - 06 PALMITOP E OUTROS -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=HYPERLINK("https://leilaoonline.com.br/lote/detalhe/24279", "071")</f>
      </c>
      <c r="B70" s="4" t="s">
        <f>=HYPERLINK("https://leilaoonline.com.br/lote/detalhe/24279", " MARI-006-2019 - 28  CADEIRA DE DIALOGO FIXA ESTOFADA - VEJA DESCRITIVO DE ITENS")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=HYPERLINK("https://leilaoonline.com.br/lote/detalhe/24280", "073")</f>
      </c>
      <c r="B71" s="4" t="s">
        <f>=HYPERLINK("https://leilaoonline.com.br/lote/detalhe/24280", " ITA-009-2019 - 5 ITENS REVESTIMENTO SUCÇÃO E OUTROS - VEJA DESCRITIVO DE ITENS")</f>
      </c>
      <c r="C71" s="4" t="inlineStr">
        <is>
          <t>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=HYPERLINK("https://leilaoonline.com.br/lote/detalhe/24276", "074")</f>
      </c>
      <c r="B72" s="4" t="s">
        <f>=HYPERLINK("https://leilaoonline.com.br/lote/detalhe/24276", " ITA-010-2019 - 4 POLIAS - VEJA DESCRITIVO DE ITENS")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=HYPERLINK("https://leilaoonline.com.br/lote/detalhe/24285", "075")</f>
      </c>
      <c r="B73" s="4" t="s">
        <f>=HYPERLINK("https://leilaoonline.com.br/lote/detalhe/24285", " ITA-011-2019 - 2 CALHAS E MATRIZ - VEJA DESCRITIVO DE ITENS")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=HYPERLINK("https://leilaoonline.com.br/lote/detalhe/24294", "076")</f>
      </c>
      <c r="B74" s="4" t="s">
        <f>=HYPERLINK("https://leilaoonline.com.br/lote/detalhe/24294", " ITA-013-2019 - 48 PARAFUSOS - VEJA DESCRITIVO DE ITENS")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=HYPERLINK("https://leilaoonline.com.br/lote/detalhe/24281", "077")</f>
      </c>
      <c r="B75" s="4" t="s">
        <f>=HYPERLINK("https://leilaoonline.com.br/lote/detalhe/24281", " ITA-014-2019 - 7 PARTES DE BOMBAS E REVESTIMENTO - VEJAS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=HYPERLINK("https://leilaoonline.com.br/lote/detalhe/24277", "078")</f>
      </c>
      <c r="B76" s="4" t="s">
        <f>=HYPERLINK("https://leilaoonline.com.br/lote/detalhe/24277", " ITA-016-2019 - 9 ITENS - FLANGE, GAXETA E OUTROS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=HYPERLINK("https://leilaoonline.com.br/lote/detalhe/24283", "079")</f>
      </c>
      <c r="B77" s="4" t="s">
        <f>=HYPERLINK("https://leilaoonline.com.br/lote/detalhe/24283", " ITA-017-2019 - ITENS TUBOS E MANGUEIRAS - VEJA DESCRITIVO -")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=HYPERLINK("https://leilaoonline.com.br/lote/detalhe/24220", "080")</f>
      </c>
      <c r="B78" s="4" t="s">
        <f>=HYPERLINK("https://leilaoonline.com.br/lote/detalhe/24220", " ITA-022-2019 - 9 PARTES E PECAS PROTECAO; APLICACAO: EQUIPAMENTO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=HYPERLINK("https://leilaoonline.com.br/lote/detalhe/24221", "081")</f>
      </c>
      <c r="B79" s="4" t="s">
        <f>=HYPERLINK("https://leilaoonline.com.br/lote/detalhe/24221", " ITA-023-2019 - 39 PARTES E PECAS - PERFIL U")</f>
      </c>
      <c r="C79" s="4" t="inlineStr">
        <is>
          <t>Vendido</t>
        </is>
      </c>
      <c r="D79" s="4" t="inlineStr">
        <is>
          <t>1</t>
        </is>
      </c>
      <c r="E79" s="5" t="inlineStr">
        <is>
          <t>350,00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=HYPERLINK("https://leilaoonline.com.br/lote/detalhe/24223", "082")</f>
      </c>
      <c r="B80" s="4" t="s">
        <f>=HYPERLINK("https://leilaoonline.com.br/lote/detalhe/24223", " ITA-024-2019 - 8 TE ACO CARBONO")</f>
      </c>
      <c r="C80" s="4" t="inlineStr">
        <is>
          <t>Vendido</t>
        </is>
      </c>
      <c r="D80" s="4" t="inlineStr">
        <is>
          <t>8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=HYPERLINK("https://leilaoonline.com.br/lote/detalhe/24286", "085")</f>
      </c>
      <c r="B81" s="4" t="s">
        <f>=HYPERLINK("https://leilaoonline.com.br/lote/detalhe/24286", " ITA-020-2019 - 2 ROLAMENTO ROLO - VEJA DESCRITIVOS DE ITENS")</f>
      </c>
      <c r="C81" s="4" t="inlineStr">
        <is>
          <t>Vendido</t>
        </is>
      </c>
      <c r="D81" s="4" t="inlineStr">
        <is>
          <t>3</t>
        </is>
      </c>
      <c r="E81" s="5" t="inlineStr">
        <is>
          <t>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=HYPERLINK("https://leilaoonline.com.br/lote/detalhe/24290", "086")</f>
      </c>
      <c r="B82" s="4" t="s">
        <f>=HYPERLINK("https://leilaoonline.com.br/lote/detalhe/24290", " ITA-021-2019 - 3 PARTES E PEÇAS COMPONENTES BOMBA E OUTROS - VEJA DESCRITIVO DE ITENS")</f>
      </c>
      <c r="C82" s="4" t="inlineStr">
        <is>
          <t>Vendido</t>
        </is>
      </c>
      <c r="D82" s="4" t="inlineStr">
        <is>
          <t>5</t>
        </is>
      </c>
      <c r="E82" s="5" t="inlineStr">
        <is>
          <t>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=HYPERLINK("https://leilaoonline.com.br/lote/detalhe/24287", "087")</f>
      </c>
      <c r="B83" s="4" t="s">
        <f>=HYPERLINK("https://leilaoonline.com.br/lote/detalhe/24287", " ITA-026-2019 - 500 KG DE TUBOS E BARRA DE METAL - VEJA DESCRITIVO DE ITENS ")</f>
      </c>
      <c r="C83" s="4" t="inlineStr">
        <is>
          <t>Vendido</t>
        </is>
      </c>
      <c r="D83" s="4" t="inlineStr">
        <is>
          <t>3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=HYPERLINK("https://leilaoonline.com.br/lote/detalhe/24293", "088")</f>
      </c>
      <c r="B84" s="4" t="s">
        <f>=HYPERLINK("https://leilaoonline.com.br/lote/detalhe/24293", " MARI-004-2019 - 16 EQUIPAMENTO DE APOIO - TORQUÍMETRO E ESMERILHADEIRA - VEJA DESCRITIVO DE ITENS")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=HYPERLINK("https://leilaoonline.com.br/lote/detalhe/24292", "089")</f>
      </c>
      <c r="B85" s="4" t="s">
        <f>=HYPERLINK("https://leilaoonline.com.br/lote/detalhe/24292", " MARI-005-2019 - 3 CADEIRA GIRATÓRIA ESTOFADA MARCA: TECNOFLEX")</f>
      </c>
      <c r="C85" s="4" t="inlineStr">
        <is>
          <t>Vendido</t>
        </is>
      </c>
      <c r="D85" s="4" t="inlineStr">
        <is>
          <t>3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=HYPERLINK("https://leilaoonline.com.br/lote/detalhe/24236", "090")</f>
      </c>
      <c r="B86" s="4" t="s">
        <f>=HYPERLINK("https://leilaoonline.com.br/lote/detalhe/24236", " MARI-002-2019 - 1 PLASTIFICADORA ROTATIVA OFICIO ECM 280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=HYPERLINK("https://leilaoonline.com.br/lote/detalhe/24233", "091")</f>
      </c>
      <c r="B87" s="4" t="s">
        <f>=HYPERLINK("https://leilaoonline.com.br/lote/detalhe/24233", " MARI-003-2019 - 2 CAMERA FOTOGRAFICA DIGITAL SONY 16.1 MP, MODELO DSC-W6, Nº SÉRIE: 8267823/Nº SÉRIE: 8287746")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=HYPERLINK("https://leilaoonline.com.br/lote/detalhe/24242", "092")</f>
      </c>
      <c r="B88" s="4" t="s">
        <f>=HYPERLINK("https://leilaoonline.com.br/lote/detalhe/24242", " MARI-007-2019 - TELEVISOR 46 POLEGADAS LED FULL HD - BRAVIA 3D - MODELO KDL-46EX725 - MARCA SONY - N} SÉRIE: 1018838 - SEM PEDESTAL - COM CONTROLE REMOTO")</f>
      </c>
      <c r="C88" s="4" t="inlineStr">
        <is>
          <t>Vendido</t>
        </is>
      </c>
      <c r="D88" s="4" t="inlineStr">
        <is>
          <t>9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=HYPERLINK("https://leilaoonline.com.br/lote/detalhe/24241", "093")</f>
      </c>
      <c r="B89" s="4" t="s">
        <f>=HYPERLINK("https://leilaoonline.com.br/lote/detalhe/24241", " ITA-008-2019 - 2 CARCAÇA E CRIVO 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=HYPERLINK("https://leilaoonline.com.br/lote/detalhe/24243", "094")</f>
      </c>
      <c r="B90" s="4" t="s">
        <f>=HYPERLINK("https://leilaoonline.com.br/lote/detalhe/24243", " ITA-007-2019 - ANEL E CONEXÇÕES - VEJA DESCRITIVO DE ITENS")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=HYPERLINK("https://leilaoonline.com.br/lote/detalhe/24232", "095")</f>
      </c>
      <c r="B91" s="4" t="s">
        <f>=HYPERLINK("https://leilaoonline.com.br/lote/detalhe/24232", " ITA-006-2019 - 10 TUBOS E CURVAS - VEJA DESCRITIVO DE ITENS")</f>
      </c>
      <c r="C91" s="4" t="inlineStr">
        <is>
          <t>Vendido</t>
        </is>
      </c>
      <c r="D91" s="4" t="inlineStr">
        <is>
          <t>1</t>
        </is>
      </c>
      <c r="E91" s="5" t="inlineStr">
        <is>
          <t>350,00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=HYPERLINK("https://leilaoonline.com.br/lote/detalhe/24240", "096")</f>
      </c>
      <c r="B92" s="4" t="s">
        <f>=HYPERLINK("https://leilaoonline.com.br/lote/detalhe/24240", " ITA-004-2019 - 8 CARRETEL - VEJA DESCRITIVO DE INTENS")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=HYPERLINK("https://leilaoonline.com.br/lote/detalhe/24239", "097")</f>
      </c>
      <c r="B93" s="4" t="s">
        <f>=HYPERLINK("https://leilaoonline.com.br/lote/detalhe/24239", " ITA-002-2019 - 14 BOCAIS FLANGEADOS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=HYPERLINK("https://leilaoonline.com.br/lote/detalhe/24244", "098")</f>
      </c>
      <c r="B94" s="4" t="s">
        <f>=HYPERLINK("https://leilaoonline.com.br/lote/detalhe/24244", " SLS-EQZIPI-016-2018 - 3 UNIDADE DE CORRENTE ALTERNADA, STELECOM,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=HYPERLINK("https://leilaoonline.com.br/lote/detalhe/24237", "099")</f>
      </c>
      <c r="B95" s="4" t="s">
        <f>=HYPERLINK("https://leilaoonline.com.br/lote/detalhe/24237", " PIC-089-2018 - 1 REFRIGERADOR BRASTEMP BRM39EBANA")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=HYPERLINK("https://leilaoonline.com.br/lote/detalhe/24234", "100")</f>
      </c>
      <c r="B96" s="4" t="s">
        <f>=HYPERLINK("https://leilaoonline.com.br/lote/detalhe/24234", " PIC-088-2018 - 29  CADEIRAS DE ESCRITÓRIO")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=HYPERLINK("https://leilaoonline.com.br/lote/detalhe/24245", "101")</f>
      </c>
      <c r="B97" s="4" t="s">
        <f>=HYPERLINK("https://leilaoonline.com.br/lote/detalhe/24245", " 082-966-2019-105 ITENS DIVERSOS-  KITS DE VEDAÇÃO, FILTRO HIDRAULICO, BORRACHAS SINTETICAS E OUTROS - VEJA DESCRITIVO DE ITENS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=HYPERLINK("https://leilaoonline.com.br/lote/detalhe/24262", "102")</f>
      </c>
      <c r="B98" s="4" t="s">
        <f>=HYPERLINK("https://leilaoonline.com.br/lote/detalhe/24262", " 082-1366-2018- 4 ITENS DIVERSOS- CARRO TANQUE INOX COM GUIDOM, FOGÃO 2 BOCAS, FREEZER 2 PORTAS VERTICAL - VEJA DESCRITIVO DE ITENS 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=HYPERLINK("https://leilaoonline.com.br/lote/detalhe/24249", "103")</f>
      </c>
      <c r="B99" s="4" t="s">
        <f>=HYPERLINK("https://leilaoonline.com.br/lote/detalhe/24249", " 082-1367-2018-6 ITENS DIVERSOS; CHAPA CHURRASQUEIA , BALÇÃO REFRIGERARDOR E OUTROS - VEJA DESCRITIVO DE ITENS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700,00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=HYPERLINK("https://leilaoonline.com.br/lote/detalhe/24251", "104")</f>
      </c>
      <c r="B100" s="4" t="s">
        <f>=HYPERLINK("https://leilaoonline.com.br/lote/detalhe/24251", " 082-1368-2018- 2 REFRIGERADOR/ CONGELADOR DE ALIMENTOS 120KG UNICOLD ")</f>
      </c>
      <c r="C100" s="4" t="inlineStr">
        <is>
          <t>Não vendido</t>
        </is>
      </c>
      <c r="D100" s="4" t="inlineStr">
        <is>
          <t>40</t>
        </is>
      </c>
      <c r="E100" s="5" t="inlineStr">
        <is>
          <t>2.050,00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=HYPERLINK("https://leilaoonline.com.br/lote/detalhe/24263", "105")</f>
      </c>
      <c r="B101" s="4" t="s">
        <f>=HYPERLINK("https://leilaoonline.com.br/lote/detalhe/24263", " 082-1369-2018- 9 ITENS DIVERSOS; BALÇÃO DISTRIBUIÇÃO DE ALIMENTOS FRIO3 GN, BALÇÃO DE DISTRIBUIÇÃO E OUTROS- VEJA DESCRITIVO DE ITENS 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950,00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=HYPERLINK("https://leilaoonline.com.br/lote/detalhe/24253", "106")</f>
      </c>
      <c r="B102" s="4" t="s">
        <f>=HYPERLINK("https://leilaoonline.com.br/lote/detalhe/24253", " 082-1370-2018-1 COFRE DE AÇO; SECURIT; COR: BEGE; PESO: 80Kg; ALTURA: 1,18m; LARGURA: 48cm.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=HYPERLINK("https://leilaoonline.com.br/lote/detalhe/24264", "107")</f>
      </c>
      <c r="B103" s="4" t="s">
        <f>=HYPERLINK("https://leilaoonline.com.br/lote/detalhe/24264", " 082-1386-2018-789 ITENS DIVERSOS- SENSOR INDUITIVO; TRANSFORMADOR DE MEDIDA, CONECTOR PORTA FUSIVEL E OUTROS- VEJA DESCRITIVO DE ITENS")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950,00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=HYPERLINK("https://leilaoonline.com.br/lote/detalhe/24267", "108")</f>
      </c>
      <c r="B104" s="4" t="s">
        <f>=HYPERLINK("https://leilaoonline.com.br/lote/detalhe/24267", " 082-1390-2018-19 APARELHO DE TELEFONE SIEMENS, EM BOM ESTADO DE CONSERVAÇÃO, ESTÁ FUNCIONANDO E COM TODA A FIAÇÃO PARA FAZER O LIGAMENTO.")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=HYPERLINK("https://leilaoonline.com.br/lote/detalhe/24260", "109")</f>
      </c>
      <c r="B105" s="4" t="s">
        <f>=HYPERLINK("https://leilaoonline.com.br/lote/detalhe/24260", " 082-1392-2018-275 ITENS DIVERSOS- CONECTOR PLACA CIRCUITO, RELE TEMPORIZADO, TRANSMISSÃO PRESSÃO-VEJA DESCRITIVO DE ITENS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=HYPERLINK("https://leilaoonline.com.br/lote/detalhe/24259", "110")</f>
      </c>
      <c r="B106" s="4" t="s">
        <f>=HYPERLINK("https://leilaoonline.com.br/lote/detalhe/24259", " 082-1393-2018-2523 ITENS DIVERSOS- PRESSOSTATO COMPO, PORTA ESCOVA, CHAVE REVERSORA, SENSOR PRESSÃO - VEJA DESCRITIVO DE ITENS")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=HYPERLINK("https://leilaoonline.com.br/lote/detalhe/24250", "111")</f>
      </c>
      <c r="B107" s="4" t="s">
        <f>=HYPERLINK("https://leilaoonline.com.br/lote/detalhe/24250", " 082-1399-2018- 425 ITENS DIVERSOS- UNIDADE ELETR REMOTA INTELIG E OUTROS - VEJA DESCRITIVO DE ITENS 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1.600,00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=HYPERLINK("https://leilaoonline.com.br/lote/detalhe/24255", "112")</f>
      </c>
      <c r="B108" s="4" t="s">
        <f>=HYPERLINK("https://leilaoonline.com.br/lote/detalhe/24255", " 082-1401-2018- 84 APARELHO DE TELEFONE SIEMENS,")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=HYPERLINK("https://leilaoonline.com.br/lote/detalhe/24266", "113")</f>
      </c>
      <c r="B109" s="4" t="s">
        <f>=HYPERLINK("https://leilaoonline.com.br/lote/detalhe/24266", " 082-1402-2018- 3 ITENS DIVERSOS- CALHA SEPARADORA, MAQUINA DE MOLDAR A VACUO E OUTROS - VEJA DESCRITIVO DE ITENS")</f>
      </c>
      <c r="C109" s="4" t="inlineStr">
        <is>
          <t>Não vendido</t>
        </is>
      </c>
      <c r="D109" s="4" t="inlineStr">
        <is>
          <t>7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=HYPERLINK("https://leilaoonline.com.br/lote/detalhe/24257", "114")</f>
      </c>
      <c r="B110" s="4" t="s">
        <f>=HYPERLINK("https://leilaoonline.com.br/lote/detalhe/24257", " 082-1403-2018- 3 ITENS CÂMERA PIROMÉTRICA; MODELO: QUADTEK M554 SPYROMETER; 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=HYPERLINK("https://leilaoonline.com.br/lote/detalhe/24246", "115")</f>
      </c>
      <c r="B111" s="4" t="s">
        <f>=HYPERLINK("https://leilaoonline.com.br/lote/detalhe/24246", " 082-1405-2018- 23 ITENS TELEFONE DIGITAL SIEMENS; MODELO OTPOINT ADVANCED 500ADV;")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=HYPERLINK("https://leilaoonline.com.br/lote/detalhe/24256", "116")</f>
      </c>
      <c r="B112" s="4" t="s">
        <f>=HYPERLINK("https://leilaoonline.com.br/lote/detalhe/24256", " 082-1406-2018 2 ITENS, TELEFONE DIGITAL SIEMENS; MODELO OTPOINT ADVANCED 500ADV;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=HYPERLINK("https://leilaoonline.com.br/lote/detalhe/24258", "117")</f>
      </c>
      <c r="B113" s="4" t="s">
        <f>=HYPERLINK("https://leilaoonline.com.br/lote/detalhe/24258", " 082-1407-2018- 46 ITENS- TELEFONE DIGITAL SIEMENS; MODELO OTPOINT ADVANCED 500ADV;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=HYPERLINK("https://leilaoonline.com.br/lote/detalhe/24265", "118")</f>
      </c>
      <c r="B114" s="4" t="s">
        <f>=HYPERLINK("https://leilaoonline.com.br/lote/detalhe/24265", " 082-1408-2018 - 17 ITENS- TELEFONE DIGITAL SIEMENS; MODELO OTPOINT ADVANCED 500ADV;")</f>
      </c>
      <c r="C114" s="4" t="inlineStr">
        <is>
          <t>Não vendido</t>
        </is>
      </c>
      <c r="D114" s="4" t="inlineStr">
        <is>
          <t>5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=HYPERLINK("https://leilaoonline.com.br/lote/detalhe/24247", "119")</f>
      </c>
      <c r="B115" s="4" t="s">
        <f>=HYPERLINK("https://leilaoonline.com.br/lote/detalhe/24247", " 082-1409-2018 - 1 PROJETOR SVGA VPL-ES3 ANSI LUMENS SONY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=HYPERLINK("https://leilaoonline.com.br/lote/detalhe/24254", "120")</f>
      </c>
      <c r="B116" s="4" t="s">
        <f>=HYPERLINK("https://leilaoonline.com.br/lote/detalhe/24254", " 082-1410-2018 - 6 ITENS TELEFONE DIGITAL SIEMENS OPENSTAGE 40 T ADVANCE 500 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=HYPERLINK("https://leilaoonline.com.br/lote/detalhe/24248", "121")</f>
      </c>
      <c r="B117" s="4" t="s">
        <f>=HYPERLINK("https://leilaoonline.com.br/lote/detalhe/24248", " 082-1411-2018- 1 NOTEBOOK MARCA IBM THINKPAD HD80G R5 1E 2005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=HYPERLINK("https://leilaoonline.com.br/lote/detalhe/24252", "122")</f>
      </c>
      <c r="B118" s="4" t="s">
        <f>=HYPERLINK("https://leilaoonline.com.br/lote/detalhe/24252", " 082-1412-2018- 41 ITENS, CADEIRA DE ESCRITÓRIO PARA REUNIÃO, 2010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=HYPERLINK("https://leilaoonline.com.br/lote/detalhe/24261", "123")</f>
      </c>
      <c r="B119" s="4" t="s">
        <f>=HYPERLINK("https://leilaoonline.com.br/lote/detalhe/24261", " 082-1413-2018- 4 ITENS, CADEIRA DE ESCRITÓRIO PARA REUNIÃO, 1C03118 .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=HYPERLINK("https://leilaoonline.com.br/lote/detalhe/24318", "124")</f>
      </c>
      <c r="B120" s="4" t="s">
        <f>=HYPERLINK("https://leilaoonline.com.br/lote/detalhe/24318", " CD-736-2018-8 PARTES E PEÇAS, ROLAMENTOS P/CARREGADEIRA")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=HYPERLINK("https://leilaoonline.com.br/lote/detalhe/24313", "125")</f>
      </c>
      <c r="B121" s="4" t="s">
        <f>=HYPERLINK("https://leilaoonline.com.br/lote/detalhe/24313", " CD-743-2018- 110 ITENS DIVERSOS- FILTROS FLUIDOS - VEJA DESCRITIVO DE ITENS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=HYPERLINK("https://leilaoonline.com.br/lote/detalhe/24312", "126")</f>
      </c>
      <c r="B122" s="4" t="s">
        <f>=HYPERLINK("https://leilaoonline.com.br/lote/detalhe/24312", " CD-760-2018-2 PARTES E PEÇAS, ANEL LE TOURNEAU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=HYPERLINK("https://leilaoonline.com.br/lote/detalhe/24321", "127")</f>
      </c>
      <c r="B123" s="4" t="s">
        <f>=HYPERLINK("https://leilaoonline.com.br/lote/detalhe/24321", " CD-768-2018-8 PEÇAS DE TUBOS CONDUÇÃO METALICO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=HYPERLINK("https://leilaoonline.com.br/lote/detalhe/24317", "128")</f>
      </c>
      <c r="B124" s="4" t="s">
        <f>=HYPERLINK("https://leilaoonline.com.br/lote/detalhe/24317", " CD-775-2018-6 ITENS - PARTES E PEÇAS EQUIPAMENTOS DIVERSOS, MISTURADOR APLICAÇÃO COLUNA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=HYPERLINK("https://leilaoonline.com.br/lote/detalhe/24319", "129")</f>
      </c>
      <c r="B125" s="4" t="s">
        <f>=HYPERLINK("https://leilaoonline.com.br/lote/detalhe/24319", " CD-776-2018- 2 PARTES E PEÇAS , ANEL LE TOURNEAU")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=HYPERLINK("https://leilaoonline.com.br/lote/detalhe/24320", "130")</f>
      </c>
      <c r="B126" s="4" t="s">
        <f>=HYPERLINK("https://leilaoonline.com.br/lote/detalhe/24320", " CD-781-2018- 2 PÁRTES E PEÇAS, CHAVE DE FLUXO, APLICAÇÃO CELULAR FLOTAÇÃO")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=HYPERLINK("https://leilaoonline.com.br/lote/detalhe/24314", "131")</f>
      </c>
      <c r="B127" s="4" t="s">
        <f>=HYPERLINK("https://leilaoonline.com.br/lote/detalhe/24314", " CD-782-2018- 24 ITENS DIVERSOS- PARTES E PEÇAS DISCO ANTERIOR, VEDAÇÇAO PLANA E OUTROS- VEJA DECRITIVO DE ITENS -")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=HYPERLINK("https://leilaoonline.com.br/lote/detalhe/24322", "132")</f>
      </c>
      <c r="B128" s="4" t="s">
        <f>=HYPERLINK("https://leilaoonline.com.br/lote/detalhe/24322", " CD-784-2018- 39 ITENS DIVERSOS- PARTES E PEÇAS VALVULA COMANDO, SISTEMA HIDRAULICO, VALVULA TERMOSTATICA E OUTROS- VEJA DESCRITIVO DE ITENS ")</f>
      </c>
      <c r="C128" s="4" t="inlineStr">
        <is>
          <t>Vendido</t>
        </is>
      </c>
      <c r="D128" s="4" t="inlineStr">
        <is>
          <t>11</t>
        </is>
      </c>
      <c r="E128" s="5" t="inlineStr">
        <is>
          <t>1.850,00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=HYPERLINK("https://leilaoonline.com.br/lote/detalhe/24330", "133")</f>
      </c>
      <c r="B129" s="4" t="s">
        <f>=HYPERLINK("https://leilaoonline.com.br/lote/detalhe/24330", " CD-790-2018- 1 PÇ- CABEÇOTE COMPONENTE, AÇO CARBONO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=HYPERLINK("https://leilaoonline.com.br/lote/detalhe/24329", "134")</f>
      </c>
      <c r="B130" s="4" t="s">
        <f>=HYPERLINK("https://leilaoonline.com.br/lote/detalhe/24329", " CD-795-2018- 29 ITENS DIVERSOS- CURVA BORRACHA, CAIXA APLICAÇÃO TUBULAÇÃO E OUTROS - VEJA DESCRITIVO DE ITENS")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=HYPERLINK("https://leilaoonline.com.br/lote/detalhe/24328", "135")</f>
      </c>
      <c r="B131" s="4" t="s">
        <f>=HYPERLINK("https://leilaoonline.com.br/lote/detalhe/24328", " CD-796-2018- 13 ITENS DIVERSOS- PARTES E PEÇAS CLASSIFICARA ESPIRAL, ENGRENAGEM PINHÃO E OUTROS- VEJA DESCRITIVO DE ITENS 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=HYPERLINK("https://leilaoonline.com.br/lote/detalhe/24315", "136")</f>
      </c>
      <c r="B132" s="4" t="s">
        <f>=HYPERLINK("https://leilaoonline.com.br/lote/detalhe/24315", " CD-797-2018-62 ITENS DIVERSOS- PARTES E PEÇAS CUNHA APLICAÇÃO EQUIPAMENTOS E OUTROS- VEJA DESCRITIVO DE ITENS")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550,00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=HYPERLINK("https://leilaoonline.com.br/lote/detalhe/24327", "137")</f>
      </c>
      <c r="B133" s="4" t="s">
        <f>=HYPERLINK("https://leilaoonline.com.br/lote/detalhe/24327", " CD-801-2018-331 ITENS DIVERSOS- LAMINA RASPADORA, EIXO COMPONENTE E OUTROS - VEJA DESCRITIVO DE ITENS ")</f>
      </c>
      <c r="C133" s="4" t="inlineStr">
        <is>
          <t>Vendido</t>
        </is>
      </c>
      <c r="D133" s="4" t="inlineStr">
        <is>
          <t>46</t>
        </is>
      </c>
      <c r="E133" s="5" t="inlineStr">
        <is>
          <t>7.100,00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=HYPERLINK("https://leilaoonline.com.br/lote/detalhe/24324", "138")</f>
      </c>
      <c r="B134" s="4" t="s">
        <f>=HYPERLINK("https://leilaoonline.com.br/lote/detalhe/24324", " CD-802-2018-45 ITENS DIVERSOS- PARTES E PEÇAS BUCHA DESCARGA, CICLONE FERRO FUNDIDO- VEJA DESCRITIVO DE ITENS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=HYPERLINK("https://leilaoonline.com.br/lote/detalhe/24326", "139")</f>
      </c>
      <c r="B135" s="4" t="s">
        <f>=HYPERLINK("https://leilaoonline.com.br/lote/detalhe/24326", " CD-805-2018- 4 PÇS APEX DESENHO SUMIN")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=HYPERLINK("https://leilaoonline.com.br/lote/detalhe/24325", "140")</f>
      </c>
      <c r="B136" s="4" t="s">
        <f>=HYPERLINK("https://leilaoonline.com.br/lote/detalhe/24325", " CD-806-2018-85 PARTES E PEÇAS- APEX APLICAÇÃO HIDROCICLONE E OUTROS- VEJA DESCRITIVO DE ITENS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=HYPERLINK("https://leilaoonline.com.br/lote/detalhe/24323", "141")</f>
      </c>
      <c r="B137" s="4" t="s">
        <f>=HYPERLINK("https://leilaoonline.com.br/lote/detalhe/24323", " CD-809-2018-1 ANEL COMPONENTE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=HYPERLINK("https://leilaoonline.com.br/lote/detalhe/24316", "142")</f>
      </c>
      <c r="B138" s="4" t="s">
        <f>=HYPERLINK("https://leilaoonline.com.br/lote/detalhe/24316", " CD-815-2018-1 MANGUEIRA MONTADA NÃO METALICA , CATERPILLAR")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=HYPERLINK("https://leilaoonline.com.br/lote/detalhe/24331", "143")</f>
      </c>
      <c r="B139" s="4" t="s">
        <f>=HYPERLINK("https://leilaoonline.com.br/lote/detalhe/24331", " CD-819-2018- 4 PORCAS; MERCEDES BENZ")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=HYPERLINK("https://leilaoonline.com.br/lote/detalhe/24333", "144")</f>
      </c>
      <c r="B140" s="4" t="s">
        <f>=HYPERLINK("https://leilaoonline.com.br/lote/detalhe/24333", " CD-821-2018-1 MOLA COMPONENTE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=HYPERLINK("https://leilaoonline.com.br/lote/detalhe/24332", "145")</f>
      </c>
      <c r="B141" s="4" t="s">
        <f>=HYPERLINK("https://leilaoonline.com.br/lote/detalhe/24332", " CD-834-2018-152 PÇS - PARTES E PEÇAS DE CUNHA APLIACAÇÃO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=HYPERLINK("https://leilaoonline.com.br/lote/detalhe/24334", "146")</f>
      </c>
      <c r="B142" s="4" t="s">
        <f>=HYPERLINK("https://leilaoonline.com.br/lote/detalhe/24334", " CD-835-2018-38 ITENS DIVERSOS- PARAFUSO OLHAL, PORCA ROLAMENTO E OUTROS - VEJA DESCRITIVO DE ITENS")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=HYPERLINK("https://leilaoonline.com.br/lote/detalhe/24335", "147")</f>
      </c>
      <c r="B143" s="4" t="s">
        <f>=HYPERLINK("https://leilaoonline.com.br/lote/detalhe/24335", " CD-836-2018-472 ITENS DIVERSOS- FUSIVEIS, LAMPADAS COMPONENTES E OUTROS -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=HYPERLINK("https://leilaoonline.com.br/lote/detalhe/24336", "148")</f>
      </c>
      <c r="B144" s="4" t="s">
        <f>=HYPERLINK("https://leilaoonline.com.br/lote/detalhe/24336", " CD-842-2018-9 PÇS - FONE COMPONENTE , INTERCOMUNICAR, APLICAÇÃO TRANSCEPTOR")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=HYPERLINK("https://leilaoonline.com.br/lote/detalhe/24337", "149")</f>
      </c>
      <c r="B145" s="4" t="s">
        <f>=HYPERLINK("https://leilaoonline.com.br/lote/detalhe/24337", " CD-843-2018-1 PÇ - ESLINGA ELEVAÇÃO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=HYPERLINK("https://leilaoonline.com.br/lote/detalhe/24338", "150")</f>
      </c>
      <c r="B146" s="4" t="s">
        <f>=HYPERLINK("https://leilaoonline.com.br/lote/detalhe/24338", " CD-844-2018-4 PÇS- FLANGE TUBO CONDUÇÃO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=HYPERLINK("https://leilaoonline.com.br/lote/detalhe/24339", "151")</f>
      </c>
      <c r="B147" s="4" t="s">
        <f>=HYPERLINK("https://leilaoonline.com.br/lote/detalhe/24339", " CD-848-2018-6 PÇS- REVESTIMENTO MATERIAL CERAMICA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=HYPERLINK("https://leilaoonline.com.br/lote/detalhe/24340", "152")</f>
      </c>
      <c r="B148" s="4" t="s">
        <f>=HYPERLINK("https://leilaoonline.com.br/lote/detalhe/24340", " CD-850-2018-1 PÇ - CORTADOR P/ SEPARADOR MAGNETICO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=HYPERLINK("https://leilaoonline.com.br/lote/detalhe/24341", "153")</f>
      </c>
      <c r="B149" s="4" t="s">
        <f>=HYPERLINK("https://leilaoonline.com.br/lote/detalhe/24341", " CD-853-2018-6 PÇAS- BARRA COMPONENTE, APLICAÇÃO TRANSPORTADOR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=HYPERLINK("https://leilaoonline.com.br/lote/detalhe/24342", "154")</f>
      </c>
      <c r="B150" s="4" t="s">
        <f>=HYPERLINK("https://leilaoonline.com.br/lote/detalhe/24342", " CD-854-2018-17 PÇAS- LAMINA COMPONENTE, TIPO RASPADOR SECUNDARIO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=HYPERLINK("https://leilaoonline.com.br/lote/detalhe/24345", "155")</f>
      </c>
      <c r="B151" s="4" t="s">
        <f>=HYPERLINK("https://leilaoonline.com.br/lote/detalhe/24345", " CD-855-2018-8 PÇAS - PROJETOR LAMPADA AHALOGENA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=HYPERLINK("https://leilaoonline.com.br/lote/detalhe/24349", "156")</f>
      </c>
      <c r="B152" s="4" t="s">
        <f>=HYPERLINK("https://leilaoonline.com.br/lote/detalhe/24349", " CD-859-2018-1 PÇ - SENSOR DE PROXIMIDADE TIPO CAPACITIVO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=HYPERLINK("https://leilaoonline.com.br/lote/detalhe/24348", "157")</f>
      </c>
      <c r="B153" s="4" t="s">
        <f>=HYPERLINK("https://leilaoonline.com.br/lote/detalhe/24348", " CD-862-2018-1 PÇ - CABO COMPONENTE TIPO ROTAÇÃO SUBAPLICAÇÃO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=HYPERLINK("https://leilaoonline.com.br/lote/detalhe/24346", "158")</f>
      </c>
      <c r="B154" s="4" t="s">
        <f>=HYPERLINK("https://leilaoonline.com.br/lote/detalhe/24346", " CD-864-2018-1 PÇ - BOMBA COMPONENTE, APLICAÇÃO MOTOR EXTERNO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=HYPERLINK("https://leilaoonline.com.br/lote/detalhe/24343", "159")</f>
      </c>
      <c r="B155" s="4" t="s">
        <f>=HYPERLINK("https://leilaoonline.com.br/lote/detalhe/24343", " CD-866-2018-11 PÇAS - CONEXÃO COMPONENTE, APLICAÇÃO EQUIPAMENTO CHICAGO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=HYPERLINK("https://leilaoonline.com.br/lote/detalhe/24344", "160")</f>
      </c>
      <c r="B156" s="4" t="s">
        <f>=HYPERLINK("https://leilaoonline.com.br/lote/detalhe/24344", " CD-868-2018-146 ITENS DIVERSOS- PRENSA CABO , LUVA EMENDA CABO, E OUTROS - VEJA DESCRITIVO DE ITENS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=HYPERLINK("https://leilaoonline.com.br/lote/detalhe/24347", "161")</f>
      </c>
      <c r="B157" s="4" t="s">
        <f>=HYPERLINK("https://leilaoonline.com.br/lote/detalhe/24347", " CD-869-2018-57 ITENS DIVERSOS- TIRISTOR CORRENTE, SUPRESSOR RUIDO ELETRICO P/ CONTATOR E OUTROS - VEJA DESCRITIVO DE ITENS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=HYPERLINK("https://leilaoonline.com.br/lote/detalhe/24350", "162")</f>
      </c>
      <c r="B158" s="4" t="s">
        <f>=HYPERLINK("https://leilaoonline.com.br/lote/detalhe/24350", " CD-870-2018-4 PÇS- DISJUNTOR CORRENTE NOMINAL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=HYPERLINK("https://leilaoonline.com.br/lote/detalhe/24351", "163")</f>
      </c>
      <c r="B159" s="4" t="s">
        <f>=HYPERLINK("https://leilaoonline.com.br/lote/detalhe/24351", " CD-875-2018-17 PÇS- ESCAPADOR COMPONENTE, APLICAAÇÃO BRITADOR MANDIBULA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=HYPERLINK("https://leilaoonline.com.br/lote/detalhe/24353", "164")</f>
      </c>
      <c r="B160" s="4" t="s">
        <f>=HYPERLINK("https://leilaoonline.com.br/lote/detalhe/24353", " CD-876-2018-2 PÇAS - RODA COMPONENTE APLICAÇÃO EQUIPAMENTO DESENHO SUMIN")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=HYPERLINK("https://leilaoonline.com.br/lote/detalhe/24352", "165")</f>
      </c>
      <c r="B161" s="4" t="s">
        <f>=HYPERLINK("https://leilaoonline.com.br/lote/detalhe/24352", " CD-877-2018-1 PÇ - CELULA APLICAÇÃO BALANÇA DOSADORA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=HYPERLINK("https://leilaoonline.com.br/lote/detalhe/24354", "166")</f>
      </c>
      <c r="B162" s="4" t="s">
        <f>=HYPERLINK("https://leilaoonline.com.br/lote/detalhe/24354", " CD-878-2018-1 PÇ - PARTES E PEÇAS, ROLDANA APLICAÇÃO MASTRO CENT")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=HYPERLINK("https://leilaoonline.com.br/lote/detalhe/24380", "167")</f>
      </c>
      <c r="B163" s="4" t="s">
        <f>=HYPERLINK("https://leilaoonline.com.br/lote/detalhe/24380", " CD-879-2018-469 ITENS DIVERSOS- PARTES E PEÇAS DE LAMINA PARA APLICAÇÃO PNEU -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=HYPERLINK("https://leilaoonline.com.br/lote/detalhe/24378", "168")</f>
      </c>
      <c r="B164" s="4" t="s">
        <f>=HYPERLINK("https://leilaoonline.com.br/lote/detalhe/24378", " CD-881-2018-7 PÇAS- ACOPLADOR HIDRAULICO, CONEXÃO, VALVULA RETENÇÃO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=HYPERLINK("https://leilaoonline.com.br/lote/detalhe/24379", "169")</f>
      </c>
      <c r="B165" s="4" t="s">
        <f>=HYPERLINK("https://leilaoonline.com.br/lote/detalhe/24379", " CD-882-2018-229 ITENS DIVERSOS- TELA NÃO METALICA, BORRACHAS P/ PALICAAÇÃO USO GERAL E OUTROS - VEJA DESCRITIVO DE ITENS ")</f>
      </c>
      <c r="C165" s="4" t="inlineStr">
        <is>
          <t>Não vendido</t>
        </is>
      </c>
      <c r="D165" s="4" t="inlineStr">
        <is>
          <t>14</t>
        </is>
      </c>
      <c r="E165" s="5" t="inlineStr">
        <is>
          <t>2.450,00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=HYPERLINK("https://leilaoonline.com.br/lote/detalhe/24381", "170")</f>
      </c>
      <c r="B166" s="4" t="s">
        <f>=HYPERLINK("https://leilaoonline.com.br/lote/detalhe/24381", " CD-883-2018-280 ITENS DIVERSOS- PINO COMPONENTE, BUCHA METALICA ELETRODUTO E OUTROS - VEJA DESCRITIVO DE ITENS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=HYPERLINK("https://leilaoonline.com.br/lote/detalhe/24386", "171")</f>
      </c>
      <c r="B167" s="4" t="s">
        <f>=HYPERLINK("https://leilaoonline.com.br/lote/detalhe/24386", " CD-885-2018-1 PÇ- PARTES E PEÇAS DE EQUIPAMENTOS ESPIRAL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=HYPERLINK("https://leilaoonline.com.br/lote/detalhe/24382", "172")</f>
      </c>
      <c r="B168" s="4" t="s">
        <f>=HYPERLINK("https://leilaoonline.com.br/lote/detalhe/24382", " CD-896-2018- 2 PÇS - TELA NÃO METALICA, BORRACHA NATURAL, APLICAÇÃO USO GERAL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=HYPERLINK("https://leilaoonline.com.br/lote/detalhe/24385", "173")</f>
      </c>
      <c r="B169" s="4" t="s">
        <f>=HYPERLINK("https://leilaoonline.com.br/lote/detalhe/24385", " CD-898-2018- 2 PÇS- PARTES E PEÇAS ENGRENAGEM , APLICAÇÃO DE EQUIPAMENTOS SVEDALA - VEJA DESCRITIVO DE ITENS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400,00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=HYPERLINK("https://leilaoonline.com.br/lote/detalhe/24383", "174")</f>
      </c>
      <c r="B170" s="4" t="s">
        <f>=HYPERLINK("https://leilaoonline.com.br/lote/detalhe/24383", " CD-899-2018- 23 ITENS DIVERSOS- HASTES COMPONENTES, TIPO CONTROLADORA, BUCHA COMPONENTE E OUTROS - VEJA DESCRITIVO DE ITENS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=HYPERLINK("https://leilaoonline.com.br/lote/detalhe/24387", "175")</f>
      </c>
      <c r="B171" s="4" t="s">
        <f>=HYPERLINK("https://leilaoonline.com.br/lote/detalhe/24387", " CD-900-2018- 8 PÇS- PARTES E PEÇAS ANEL DE APLICAÇÃO, CAMINHÃO FORA ADE ESTRADA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350,00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=HYPERLINK("https://leilaoonline.com.br/lote/detalhe/24384", "176")</f>
      </c>
      <c r="B172" s="4" t="s">
        <f>=HYPERLINK("https://leilaoonline.com.br/lote/detalhe/24384", " CD-901-2018-35 ITENS DIVERSOS- ELEMENTOS FILTRO FLUIDO, ÓLEO  HIDRÁULICO  LUBRIFICANTE E OUTROS - VEJA DESCRITIVO DE ITENS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=HYPERLINK("https://leilaoonline.com.br/lote/detalhe/24414", "177")</f>
      </c>
      <c r="B173" s="4" t="s">
        <f>=HYPERLINK("https://leilaoonline.com.br/lote/detalhe/24414", " CD-902-2018- PÇS- PARTES E PEÇAS ENGRENAGEM, APLICAÇÃO CARREGADEIRA LE TOURNEAU")</f>
      </c>
      <c r="C173" s="4" t="inlineStr">
        <is>
          <t>Vendido</t>
        </is>
      </c>
      <c r="D173" s="4" t="inlineStr">
        <is>
          <t>9</t>
        </is>
      </c>
      <c r="E173" s="5" t="inlineStr">
        <is>
          <t>1.550,00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=HYPERLINK("https://leilaoonline.com.br/lote/detalhe/24418", "178")</f>
      </c>
      <c r="B174" s="4" t="s">
        <f>=HYPERLINK("https://leilaoonline.com.br/lote/detalhe/24418", " CD-904-2018-174 PÇS- MANCAL COMPONENTE, APLICAÇÃO ECAVADEIRA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=HYPERLINK("https://leilaoonline.com.br/lote/detalhe/24420", "179")</f>
      </c>
      <c r="B175" s="4" t="s">
        <f>=HYPERLINK("https://leilaoonline.com.br/lote/detalhe/24420", " CD-906-2018- 179 ITENS DIVERSOS - ESCOVA CARVÃO ELETROGRAFITE E OUTROS - VEJA DESCRITIVO DE ITENS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=HYPERLINK("https://leilaoonline.com.br/lote/detalhe/24412", "180")</f>
      </c>
      <c r="B176" s="4" t="s">
        <f>=HYPERLINK("https://leilaoonline.com.br/lote/detalhe/24412", " CD-907-2018-6 ITENS DIVERSOS- INTERRUPTOR COMPONENTE, FUSIVEL COMPONENTE E OUTROS -")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=HYPERLINK("https://leilaoonline.com.br/lote/detalhe/24419", "181")</f>
      </c>
      <c r="B177" s="4" t="s">
        <f>=HYPERLINK("https://leilaoonline.com.br/lote/detalhe/24419", " CD-908-2018-6 ITENS DIVERSOS- ANEL COMPONENTE, RETENTOR VEDAÇÃO E OUTROS - VEJA DESCRITIVO DE ITENS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=HYPERLINK("https://leilaoonline.com.br/lote/detalhe/24413", "182")</f>
      </c>
      <c r="B178" s="4" t="s">
        <f>=HYPERLINK("https://leilaoonline.com.br/lote/detalhe/24413", " CD-909-2018-15 ITENS DIVERSOS- ANEL COMPONETE, BLOCO LUBRIFICAÇÃO , APLICAÇAO ESCAVADEIRA E OUTROS - VEJA DESCRITIVO DE ITENS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=HYPERLINK("https://leilaoonline.com.br/lote/detalhe/24423", "183")</f>
      </c>
      <c r="B179" s="4" t="s">
        <f>=HYPERLINK("https://leilaoonline.com.br/lote/detalhe/24423", " CD-910-2018-26 ITENS DIVERSOS- FILTRO FLUIDO LE TOURNEAU, PARTES E PEÇAS CILINDRO HIDRAULICO E OUTROS - VEJA DESCRITIVO DE ITENS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=HYPERLINK("https://leilaoonline.com.br/lote/detalhe/24417", "184")</f>
      </c>
      <c r="B180" s="4" t="s">
        <f>=HYPERLINK("https://leilaoonline.com.br/lote/detalhe/24417", " CD-915-2018-107 ITENS DIVERSOS- BUCHA COMPONENTE, PECAS E PARTES P/ APLICAÇÃO CARREGADEIRA E OUTROS - VEJA DESCRITIVO DE ITENS 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=HYPERLINK("https://leilaoonline.com.br/lote/detalhe/24422", "185")</f>
      </c>
      <c r="B181" s="4" t="s">
        <f>=HYPERLINK("https://leilaoonline.com.br/lote/detalhe/24422", " CD-918-2018-23 ITENS DIVERSOS- VALVULAS ALIVIO, VALVULAS HIDRAULICAE E OUTROS - VEJA DESCRITIVO DE ITENS")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=HYPERLINK("https://leilaoonline.com.br/lote/detalhe/24415", "186")</f>
      </c>
      <c r="B182" s="4" t="s">
        <f>=HYPERLINK("https://leilaoonline.com.br/lote/detalhe/24415", " CD-922-2018-169 ITENS DIVERSOS - MANCAL APLICAÇÃO, EIXO - VEJA DESCRITIVO DE ITENS 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=HYPERLINK("https://leilaoonline.com.br/lote/detalhe/24421", "187")</f>
      </c>
      <c r="B183" s="4" t="s">
        <f>=HYPERLINK("https://leilaoonline.com.br/lote/detalhe/24421", " CD-923-2019 -  17 ITENS DIVERSOS- MANDIBULA MOVEL , APLICAÇÃO, CHAPA COMP0ONENTE E OUTROS- VEJA DESCRITIVO DE ITENS ")</f>
      </c>
      <c r="C183" s="4" t="inlineStr">
        <is>
          <t>Vendido</t>
        </is>
      </c>
      <c r="D183" s="4" t="inlineStr">
        <is>
          <t>4</t>
        </is>
      </c>
      <c r="E183" s="5" t="inlineStr">
        <is>
          <t>800,00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=HYPERLINK("https://leilaoonline.com.br/lote/detalhe/24416", "188")</f>
      </c>
      <c r="B184" s="4" t="s">
        <f>=HYPERLINK("https://leilaoonline.com.br/lote/detalhe/24416", " CD-924-2019 - 25 ITENS DIVERSOS- DIPOSITIVO P/ ACOPLAMENTO, BOMBA COMPONENTE, ETIQUETA IDENTIFICAÇÃO E OUTROS - VEJA DESCRITIVO DE ITENS 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350,00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=HYPERLINK("https://leilaoonline.com.br/lote/detalhe/24424", "189")</f>
      </c>
      <c r="B185" s="4" t="s">
        <f>=HYPERLINK("https://leilaoonline.com.br/lote/detalhe/24424", " CD-929-2019 - 38 ITENS DIVERSOS - CUBO P/ ACOPLAMENTO, ROTOR COMPONENTE E OUTROS - VEJA DESCRITIVO DE ITENS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350,00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=HYPERLINK("https://leilaoonline.com.br/lote/detalhe/24439", "190")</f>
      </c>
      <c r="B186" s="4" t="s">
        <f>=HYPERLINK("https://leilaoonline.com.br/lote/detalhe/24439", " CKS-001-2019- 6 ITENS DIVERSOS- ESMERILHADEIRA MAKITA 18 V - VEJA DESCRITIVO DE ITENS ")</f>
      </c>
      <c r="C186" s="4" t="inlineStr">
        <is>
          <t>Vendido</t>
        </is>
      </c>
      <c r="D186" s="4" t="inlineStr">
        <is>
          <t>13</t>
        </is>
      </c>
      <c r="E186" s="5" t="inlineStr">
        <is>
          <t>2.150,00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=HYPERLINK("https://leilaoonline.com.br/lote/detalhe/24440", "191")</f>
      </c>
      <c r="B187" s="4" t="s">
        <f>=HYPERLINK("https://leilaoonline.com.br/lote/detalhe/24440", " CKS-025-2019 - 63 LUMINARIAS JET4 VAPOR DE SÓDIO ( 22 GRANDES, 38 PEQUENAS, 03 OVAL 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=HYPERLINK("https://leilaoonline.com.br/lote/detalhe/24447", "192")</f>
      </c>
      <c r="B188" s="4" t="s">
        <f>=HYPERLINK("https://leilaoonline.com.br/lote/detalhe/24447", " CKS-026-2019- 3.526- ITENS DIVERSOS - ESPAÇADOR LOSAGUNLAR, BRAÇO PARA ILUMINARIA DO POSTES, CAIXA DE CONTROLE P/ ILUMINARIA E OUTROS - VEJA DESCRITIVO DE ITENS ")</f>
      </c>
      <c r="C188" s="4" t="inlineStr">
        <is>
          <t>Não vendido</t>
        </is>
      </c>
      <c r="D188" s="4" t="inlineStr">
        <is>
          <t>20</t>
        </is>
      </c>
      <c r="E188" s="5" t="inlineStr">
        <is>
          <t>3.200,00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=HYPERLINK("https://leilaoonline.com.br/lote/detalhe/24441", "193")</f>
      </c>
      <c r="B189" s="4" t="s">
        <f>=HYPERLINK("https://leilaoonline.com.br/lote/detalhe/24441", " CKS-027-2019- 2 ITENS- ESCADA EM ALUMINIO 3,25 X 2,5X 0,46 - VEJA DESCRITIVO DE ITENS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350,00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=HYPERLINK("https://leilaoonline.com.br/lote/detalhe/24443", "194")</f>
      </c>
      <c r="B190" s="4" t="s">
        <f>=HYPERLINK("https://leilaoonline.com.br/lote/detalhe/24443", " CKS-028-2018- 3.282 ITENS E PEÇAS - CONEXÕES CAT - VEJA DESCRITO DE ITENS 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1.150,00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=HYPERLINK("https://leilaoonline.com.br/lote/detalhe/24442", "195")</f>
      </c>
      <c r="B191" s="4" t="s">
        <f>=HYPERLINK("https://leilaoonline.com.br/lote/detalhe/24442", " CKS-028-2019- 5 ITENS - ESCADAS DE ESTRUTURA DE FERRO E AÇO TREPADEIRA - VEJA DESCRITIVO DE ITENS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=HYPERLINK("https://leilaoonline.com.br/lote/detalhe/24445", "196")</f>
      </c>
      <c r="B192" s="4" t="s">
        <f>=HYPERLINK("https://leilaoonline.com.br/lote/detalhe/24445", " CKS-037-2018- 31 ITENS DIVERSOS- SWITCH CICSO CATALYST, ACCESS POINT CISCO AIRONET E OUTROS- VEJA DESCRITIVO DE ITENS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250,00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=HYPERLINK("https://leilaoonline.com.br/lote/detalhe/24444", "197")</f>
      </c>
      <c r="B193" s="4" t="s">
        <f>=HYPERLINK("https://leilaoonline.com.br/lote/detalhe/24444", " CKS-038-2018 - 136 ITENS DIVERSOS - ACCESS POINT ,COMPONETE PART NUMBER E OUTROS - VEJA DESCRITIVO DE ITENS ")</f>
      </c>
      <c r="C193" s="4" t="inlineStr">
        <is>
          <t>Não vendido</t>
        </is>
      </c>
      <c r="D193" s="4" t="inlineStr">
        <is>
          <t>2</t>
        </is>
      </c>
      <c r="E193" s="5" t="inlineStr">
        <is>
          <t>400,00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=HYPERLINK("https://leilaoonline.com.br/lote/detalhe/24446", "198")</f>
      </c>
      <c r="B194" s="4" t="s">
        <f>=HYPERLINK("https://leilaoonline.com.br/lote/detalhe/24446", " CKS-MRO-039-2018- 2 PÇS- FILTRO FLUIDO ATLAS COPCO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=HYPERLINK("https://leilaoonline.com.br/lote/detalhe/24449", "199")</f>
      </c>
      <c r="B195" s="4" t="s">
        <f>=HYPERLINK("https://leilaoonline.com.br/lote/detalhe/24449", " FAB-073-2018 - 7 ITENS -EQUIPAMENTOS DE PELOTIZAÇÃO - VEJA DESCRITIVO DE ITENS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=HYPERLINK("https://leilaoonline.com.br/lote/detalhe/24356", "200")</f>
      </c>
      <c r="B196" s="4" t="s">
        <f>=HYPERLINK("https://leilaoonline.com.br/lote/detalhe/24356", " MCR-005-2019 - 41 ITENS - MOLAS HELICOIDAL E OUTROS - VEJA DESCRITIVO DE ITENS")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350,00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=HYPERLINK("https://leilaoonline.com.br/lote/detalhe/24355", "201")</f>
      </c>
      <c r="B197" s="4" t="s">
        <f>=HYPERLINK("https://leilaoonline.com.br/lote/detalhe/24355", " MCR-006-2019 - 150 ROLAMENTOS E OUTROS - VEJA DESCRITIVO DE ITENS ")</f>
      </c>
      <c r="C197" s="4" t="inlineStr">
        <is>
          <t>Vendido</t>
        </is>
      </c>
      <c r="D197" s="4" t="inlineStr">
        <is>
          <t>45</t>
        </is>
      </c>
      <c r="E197" s="5" t="inlineStr">
        <is>
          <t>7.350,00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=HYPERLINK("https://leilaoonline.com.br/lote/detalhe/24365", "202")</f>
      </c>
      <c r="B198" s="4" t="s">
        <f>=HYPERLINK("https://leilaoonline.com.br/lote/detalhe/24365", " MCR-007-2019 - 54 MANCAIS DIVERSOS - VEJA DESCRITIVO DE ITENS 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=HYPERLINK("https://leilaoonline.com.br/lote/detalhe/24362", "203")</f>
      </c>
      <c r="B199" s="4" t="s">
        <f>=HYPERLINK("https://leilaoonline.com.br/lote/detalhe/24362", " MCR-008-2019 - 880 ITENS ANEIS, GAXETA E OUTROS - VEJA DESCRITIVO DE ITENS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500,00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=HYPERLINK("https://leilaoonline.com.br/lote/detalhe/24361", "204")</f>
      </c>
      <c r="B200" s="4" t="s">
        <f>=HYPERLINK("https://leilaoonline.com.br/lote/detalhe/24361", " MCR-009-2019 - 420 MANGUEIRAS (VOLVO/SCANIA) - VEJA DESCRITIVO DE ITENS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550,00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=HYPERLINK("https://leilaoonline.com.br/lote/detalhe/24363", "205")</f>
      </c>
      <c r="B201" s="4" t="s">
        <f>=HYPERLINK("https://leilaoonline.com.br/lote/detalhe/24363", " MCR-010-2019 - 167 ELEMENTOS DE FILTROS - VEJA DESCRITIVO DE ITENS ")</f>
      </c>
      <c r="C201" s="4" t="inlineStr">
        <is>
          <t>Não vendido</t>
        </is>
      </c>
      <c r="D201" s="4" t="inlineStr">
        <is>
          <t>2</t>
        </is>
      </c>
      <c r="E201" s="5" t="inlineStr">
        <is>
          <t>500,00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=HYPERLINK("https://leilaoonline.com.br/lote/detalhe/24360", "206")</f>
      </c>
      <c r="B202" s="4" t="s">
        <f>=HYPERLINK("https://leilaoonline.com.br/lote/detalhe/24360", " MCR-011-2019 - 1718 - ITENS P/ PEÇAS E ACESSÓRIOS DE PENEIRAS  - VEJA DESCRITIVO DE ITENS 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850,00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=HYPERLINK("https://leilaoonline.com.br/lote/detalhe/24359", "207")</f>
      </c>
      <c r="B203" s="4" t="s">
        <f>=HYPERLINK("https://leilaoonline.com.br/lote/detalhe/24359", " MCR-012-2019 - 18 ITENS P/ BRITADOR - VEJA DESCRITIVO DE ITENS")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550,00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=HYPERLINK("https://leilaoonline.com.br/lote/detalhe/24366", "208")</f>
      </c>
      <c r="B204" s="4" t="s">
        <f>=HYPERLINK("https://leilaoonline.com.br/lote/detalhe/24366", " MCR-013-2019 - 447 ITENS - PEÇAS E ACESSÓRIOS DE VEÍCULO LEVE - VEJA DESCRITIVO DE ITENS")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700,00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=HYPERLINK("https://leilaoonline.com.br/lote/detalhe/24364", "209")</f>
      </c>
      <c r="B205" s="4" t="s">
        <f>=HYPERLINK("https://leilaoonline.com.br/lote/detalhe/24364", " MCR-014-2019 - 8897 ITENS - PEÇAS E ACESSÓRIOS DE VEÍCULO PESADOS - VEJA DESCRITIVO DE ITENS")</f>
      </c>
      <c r="C205" s="4" t="inlineStr">
        <is>
          <t>Não vendido</t>
        </is>
      </c>
      <c r="D205" s="4" t="inlineStr">
        <is>
          <t>50</t>
        </is>
      </c>
      <c r="E205" s="5" t="inlineStr">
        <is>
          <t>8.750,00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=HYPERLINK("https://leilaoonline.com.br/lote/detalhe/24358", "210")</f>
      </c>
      <c r="B206" s="4" t="s">
        <f>=HYPERLINK("https://leilaoonline.com.br/lote/detalhe/24358", " MCR-015-2019 - 50 ITENS DE MATERIAL ELÉTRICO - VEJA DESCRITIVO DE ITENS")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=HYPERLINK("https://leilaoonline.com.br/lote/detalhe/24357", "211")</f>
      </c>
      <c r="B207" s="4" t="s">
        <f>=HYPERLINK("https://leilaoonline.com.br/lote/detalhe/24357", " MCR-016-2019 - 40 VÁLVULA DIVERSAS- VEJA DESCRITIVO DE ITENS")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=HYPERLINK("https://leilaoonline.com.br/lote/detalhe/24388", "212")</f>
      </c>
      <c r="B208" s="4" t="s">
        <f>=HYPERLINK("https://leilaoonline.com.br/lote/detalhe/24388", " MCR-017-2019 -  374 ITENS - CONEXÕES DE TUBOS - VEJA DESCRITIVO DE ITENS")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=HYPERLINK("https://leilaoonline.com.br/lote/detalhe/24397", "213")</f>
      </c>
      <c r="B209" s="4" t="s">
        <f>=HYPERLINK("https://leilaoonline.com.br/lote/detalhe/24397", " MCR-018-2019 -  3I ITENS - BOMBAS DIVERSAS - VEJA DESCRITIVO DE ITENS")</f>
      </c>
      <c r="C209" s="4" t="inlineStr">
        <is>
          <t>Vendido</t>
        </is>
      </c>
      <c r="D209" s="4" t="inlineStr">
        <is>
          <t>4</t>
        </is>
      </c>
      <c r="E209" s="5" t="inlineStr">
        <is>
          <t>800,00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=HYPERLINK("https://leilaoonline.com.br/lote/detalhe/24395", "214")</f>
      </c>
      <c r="B210" s="4" t="s">
        <f>=HYPERLINK("https://leilaoonline.com.br/lote/detalhe/24395", " MCR-019-2019 - 289 ITENS - PARA FILTROS - VEJA DESCRITIVO DE ITENS")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350,00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=HYPERLINK("https://leilaoonline.com.br/lote/detalhe/24389", "215")</f>
      </c>
      <c r="B211" s="4" t="s">
        <f>=HYPERLINK("https://leilaoonline.com.br/lote/detalhe/24389", " MCR-020-2019 - 89 ITENS - PARA TUBOS E TUBULAÇÕES - VEJA DESCRITIVO DE ITENS")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=HYPERLINK("https://leilaoonline.com.br/lote/detalhe/24392", "216")</f>
      </c>
      <c r="B212" s="4" t="s">
        <f>=HYPERLINK("https://leilaoonline.com.br/lote/detalhe/24392", " MCR-021-2019 - 94 ITENS - PARA MATERIAL DE DESGASTE - VEJA DESCRITIVO DE ITENS")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550,00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=HYPERLINK("https://leilaoonline.com.br/lote/detalhe/24396", "217")</f>
      </c>
      <c r="B213" s="4" t="s">
        <f>=HYPERLINK("https://leilaoonline.com.br/lote/detalhe/24396", " MCR-022-2019 - 14 BOMBAS HIDRÁULICAS DIVERSAS - VEJA DESCRITIVO DE ITENS")</f>
      </c>
      <c r="C213" s="4" t="inlineStr">
        <is>
          <t>Vendido</t>
        </is>
      </c>
      <c r="D213" s="4" t="inlineStr">
        <is>
          <t>6</t>
        </is>
      </c>
      <c r="E213" s="5" t="inlineStr">
        <is>
          <t>2.300,00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=HYPERLINK("https://leilaoonline.com.br/lote/detalhe/24390", "218")</f>
      </c>
      <c r="B214" s="4" t="s">
        <f>=HYPERLINK("https://leilaoonline.com.br/lote/detalhe/24390", " MCR-023-2019 - 279 ITENS MATERIAL ELÉTRICO PARA VEÍCULOS E MAQUINAS - VEJA DESCRITIVO DE ITENS")</f>
      </c>
      <c r="C214" s="4" t="inlineStr">
        <is>
          <t>Não vendido</t>
        </is>
      </c>
      <c r="D214" s="4" t="inlineStr">
        <is>
          <t>2</t>
        </is>
      </c>
      <c r="E214" s="5" t="inlineStr">
        <is>
          <t>700,00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=HYPERLINK("https://leilaoonline.com.br/lote/detalhe/24391", "219")</f>
      </c>
      <c r="B215" s="4" t="s">
        <f>=HYPERLINK("https://leilaoonline.com.br/lote/detalhe/24391", " MCR-024-2019 - 24 ITENS - TENSOR, CONEXÕES E OUTROS - VEJA DESCRITIVO DE ITENS")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350,00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=HYPERLINK("https://leilaoonline.com.br/lote/detalhe/24398", "220")</f>
      </c>
      <c r="B216" s="4" t="s">
        <f>=HYPERLINK("https://leilaoonline.com.br/lote/detalhe/24398", " MCR-025-2019 - 487 ITENS - PEÇAS PARA MINERAÇÃO  - VEJA DESCRITIVO DE ITENS")</f>
      </c>
      <c r="C216" s="4" t="inlineStr">
        <is>
          <t>Não vendido</t>
        </is>
      </c>
      <c r="D216" s="4" t="inlineStr">
        <is>
          <t>12</t>
        </is>
      </c>
      <c r="E216" s="5" t="inlineStr">
        <is>
          <t>2.400,00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=HYPERLINK("https://leilaoonline.com.br/lote/detalhe/24393", "221")</f>
      </c>
      <c r="B217" s="4" t="s">
        <f>=HYPERLINK("https://leilaoonline.com.br/lote/detalhe/24393", " MCR-026-2019 - 1687 ITENS - PEÇAS PARA MINERAÇÃO - VEJA DESCRITIVO DE ITENS")</f>
      </c>
      <c r="C217" s="4" t="inlineStr">
        <is>
          <t>Não vendido</t>
        </is>
      </c>
      <c r="D217" s="4" t="inlineStr">
        <is>
          <t>6</t>
        </is>
      </c>
      <c r="E217" s="5" t="inlineStr">
        <is>
          <t>1.100,00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=HYPERLINK("https://leilaoonline.com.br/lote/detalhe/24399", "222")</f>
      </c>
      <c r="B218" s="4" t="s">
        <f>=HYPERLINK("https://leilaoonline.com.br/lote/detalhe/24399", " MCR-027-2019 - 496 HASTE; VALVULA")</f>
      </c>
      <c r="C218" s="4" t="inlineStr">
        <is>
          <t>Vendido</t>
        </is>
      </c>
      <c r="D218" s="4" t="inlineStr">
        <is>
          <t>87</t>
        </is>
      </c>
      <c r="E218" s="5" t="inlineStr">
        <is>
          <t>16.200,00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=HYPERLINK("https://leilaoonline.com.br/lote/detalhe/24394", "223")</f>
      </c>
      <c r="B219" s="4" t="s">
        <f>=HYPERLINK("https://leilaoonline.com.br/lote/detalhe/24394", " MCR-029-2019 - 144 ITENS - PEÇAS PARA VEÍCULOS PESADOS - VEJA DESCRITIVO DE ITENS")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550,00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=HYPERLINK("https://leilaoonline.com.br/lote/detalhe/24400", "224")</f>
      </c>
      <c r="B220" s="4" t="s">
        <f>=HYPERLINK("https://leilaoonline.com.br/lote/detalhe/24400", " MCR-030-2019 - 374 FIXADORES DIVERSOS - VEJA DESCRITIVO DE ITENS")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=HYPERLINK("https://leilaoonline.com.br/lote/detalhe/24372", "225")</f>
      </c>
      <c r="B221" s="4" t="s">
        <f>=HYPERLINK("https://leilaoonline.com.br/lote/detalhe/24372", " TIG-014-2019 - 538 PEÇAS DIVERSAS -  VEJA DESCRITIVO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550,00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=HYPERLINK("https://leilaoonline.com.br/lote/detalhe/24368", "226")</f>
      </c>
      <c r="B222" s="4" t="s">
        <f>=HYPERLINK("https://leilaoonline.com.br/lote/detalhe/24368", " TIG-013-2019 - 118 PEÇAS DIVERSAS - VEJA DESCRITIVO DE ITENS")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500,00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=HYPERLINK("https://leilaoonline.com.br/lote/detalhe/24370", "227")</f>
      </c>
      <c r="B223" s="4" t="s">
        <f>=HYPERLINK("https://leilaoonline.com.br/lote/detalhe/24370", " TIG-012-2019 - 543 ITENS - ROLAMENTOS E OUTROS - VEJA DESCRITIVO DE ITENS")</f>
      </c>
      <c r="C223" s="4" t="inlineStr">
        <is>
          <t>Vendido</t>
        </is>
      </c>
      <c r="D223" s="4" t="inlineStr">
        <is>
          <t>46</t>
        </is>
      </c>
      <c r="E223" s="5" t="inlineStr">
        <is>
          <t>7.300,00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=HYPERLINK("https://leilaoonline.com.br/lote/detalhe/24373", "228")</f>
      </c>
      <c r="B224" s="4" t="s">
        <f>=HYPERLINK("https://leilaoonline.com.br/lote/detalhe/24373", " TIG-011-2019 - 4 ITENS PEÇAS DIVERSAS - VEJA DESCRITIVO DE ITENS")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500,00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=HYPERLINK("https://leilaoonline.com.br/lote/detalhe/24371", "229")</f>
      </c>
      <c r="B225" s="4" t="s">
        <f>=HYPERLINK("https://leilaoonline.com.br/lote/detalhe/24371", " TIG-010-2019 - 16 ITENS PEÇAS DIVERSAS - VEJA DESCRITIVO DE ITENS")</f>
      </c>
      <c r="C225" s="4" t="inlineStr">
        <is>
          <t>Vendido</t>
        </is>
      </c>
      <c r="D225" s="4" t="inlineStr">
        <is>
          <t>6</t>
        </is>
      </c>
      <c r="E225" s="5" t="inlineStr">
        <is>
          <t>1.100,00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=HYPERLINK("https://leilaoonline.com.br/lote/detalhe/24369", "230")</f>
      </c>
      <c r="B226" s="4" t="s">
        <f>=HYPERLINK("https://leilaoonline.com.br/lote/detalhe/24369", " TIG-009-2019 - 729 ITENS PEÇAS DIVERSAS - VEJA DESCRITIVO DE ITENS")</f>
      </c>
      <c r="C226" s="4" t="inlineStr">
        <is>
          <t>Vendido</t>
        </is>
      </c>
      <c r="D226" s="4" t="inlineStr">
        <is>
          <t>6</t>
        </is>
      </c>
      <c r="E226" s="5" t="inlineStr">
        <is>
          <t>1.550,00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=HYPERLINK("https://leilaoonline.com.br/lote/detalhe/24465", "231")</f>
      </c>
      <c r="B227" s="4" t="s">
        <f>=HYPERLINK("https://leilaoonline.com.br/lote/detalhe/24465", " CPBS-001-2019-52 ITENS DIVERSOS - SUPORTE COMPONENTE, MOLA COMPONETE E OUTROS - VEJA DESCRITIVO DE ITENS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=HYPERLINK("https://leilaoonline.com.br/lote/detalhe/24475", "232")</f>
      </c>
      <c r="B228" s="4" t="s">
        <f>=HYPERLINK("https://leilaoonline.com.br/lote/detalhe/24475", " CPBS-002-2019-47 ITENS DIVERSOS - TRANSFORMADOR BAIXA TENSÃO, REATOR LIMITADOR E OUTROS - VEJA DESCRITIVO DE ITENS 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250,00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=HYPERLINK("https://leilaoonline.com.br/lote/detalhe/24480", "233")</f>
      </c>
      <c r="B229" s="4" t="s">
        <f>=HYPERLINK("https://leilaoonline.com.br/lote/detalhe/24480", " CPBS-003-2019-02 FREIOS ELETRO-HIDRAULICOS DSICO - VEJA DESCRITIVO DE ITENS ")</f>
      </c>
      <c r="C229" s="4" t="inlineStr">
        <is>
          <t>Não vendido</t>
        </is>
      </c>
      <c r="D229" s="4" t="inlineStr">
        <is>
          <t>2</t>
        </is>
      </c>
      <c r="E229" s="5" t="inlineStr">
        <is>
          <t>500,00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=HYPERLINK("https://leilaoonline.com.br/lote/detalhe/24470", "234")</f>
      </c>
      <c r="B230" s="4" t="s">
        <f>=HYPERLINK("https://leilaoonline.com.br/lote/detalhe/24470", " CPBS-004-2019-67 ITENS DIVERSOS- VALVULA HIDR RETENÇÃO, MANOMETRO CIRCULAR, VALVULA DIRECIONAL E OUTROS - VEJA DESCRITIVO DE ITENS ")</f>
      </c>
      <c r="C230" s="4" t="inlineStr">
        <is>
          <t>Vendido</t>
        </is>
      </c>
      <c r="D230" s="4" t="inlineStr">
        <is>
          <t>6</t>
        </is>
      </c>
      <c r="E230" s="5" t="inlineStr">
        <is>
          <t>1.300,00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=HYPERLINK("https://leilaoonline.com.br/lote/detalhe/24472", "235")</f>
      </c>
      <c r="B231" s="4" t="s">
        <f>=HYPERLINK("https://leilaoonline.com.br/lote/detalhe/24472", " GOV-020-2019-19 ITENS DIVERSOS- CASQUILHO COMPONENTE, VELOCIMETRO E EIXO COMPONENTE - VEJA DESCRITIVO DE ITENS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=HYPERLINK("https://leilaoonline.com.br/lote/detalhe/24468", "236")</f>
      </c>
      <c r="B232" s="4" t="s">
        <f>=HYPERLINK("https://leilaoonline.com.br/lote/detalhe/24468", " GOV-021-2019-10 ITENS DIVERSOS - PROTETOR COMPONENTE , APLICAÇÃO EIXO, ROLO SOCADORA - VEJA DESCRITIVO DE ITENS 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350,00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=HYPERLINK("https://leilaoonline.com.br/lote/detalhe/24466", "237")</f>
      </c>
      <c r="B233" s="4" t="s">
        <f>=HYPERLINK("https://leilaoonline.com.br/lote/detalhe/24466", " GOV-022-2019-909 ITENS DIVERSOS - LUVA APLICAÇÃO ACOPLAMENTO HIDRAULICO, BUCHA REDUÇÃO , MANGUEIRA MONTADA E OUTROS - VEJA DESCRITIVO DE ITENS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550,00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=HYPERLINK("https://leilaoonline.com.br/lote/detalhe/24477", "238")</f>
      </c>
      <c r="B234" s="4" t="s">
        <f>=HYPERLINK("https://leilaoonline.com.br/lote/detalhe/24477", " OIA-001-2019-20 ITENS DIVERSOS- PLACA DE VAZAMENTO FRONTAL, ANEL DO CONJUNTO DA BICA E OUTROS- VEJA DESCRITIVO DE ITENS")</f>
      </c>
      <c r="C234" s="4" t="inlineStr">
        <is>
          <t>Não vendido</t>
        </is>
      </c>
      <c r="D234" s="4" t="inlineStr">
        <is>
          <t>139</t>
        </is>
      </c>
      <c r="E234" s="5" t="inlineStr">
        <is>
          <t>26.900,00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=HYPERLINK("https://leilaoonline.com.br/lote/detalhe/24476", "239")</f>
      </c>
      <c r="B235" s="4" t="s">
        <f>=HYPERLINK("https://leilaoonline.com.br/lote/detalhe/24476", " OIA-002-2019- 1 ITEM - KIT DO CABEÇOTE FIXO 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=HYPERLINK("https://leilaoonline.com.br/lote/detalhe/24479", "240")</f>
      </c>
      <c r="B236" s="4" t="s">
        <f>=HYPERLINK("https://leilaoonline.com.br/lote/detalhe/24479", " OIA-003-2019-1 ITEM DISCO DE VEDAÇÃO DA RODA DE CAÇAMBA,FAB. DEDINI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=HYPERLINK("https://leilaoonline.com.br/lote/detalhe/24473", "241")</f>
      </c>
      <c r="B237" s="4" t="s">
        <f>=HYPERLINK("https://leilaoonline.com.br/lote/detalhe/24473", " OIA-004-2019-120 ITENS- FILTRO DE OLEO MINERAL PARA MOTOR DIESEL DE CAMINHÃO , FAB. KRESS")</f>
      </c>
      <c r="C237" s="4" t="inlineStr">
        <is>
          <t>Não vendido</t>
        </is>
      </c>
      <c r="D237" s="4" t="inlineStr">
        <is>
          <t>2</t>
        </is>
      </c>
      <c r="E237" s="5" t="inlineStr">
        <is>
          <t>500,00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=HYPERLINK("https://leilaoonline.com.br/lote/detalhe/24469", "242")</f>
      </c>
      <c r="B238" s="4" t="s">
        <f>=HYPERLINK("https://leilaoonline.com.br/lote/detalhe/24469", " TIG-001-2019-1 ITEM TRANSFORMADOR POTENCIA 440V")</f>
      </c>
      <c r="C238" s="4" t="inlineStr">
        <is>
          <t>Não vendido</t>
        </is>
      </c>
      <c r="D238" s="4" t="inlineStr">
        <is>
          <t>19</t>
        </is>
      </c>
      <c r="E238" s="5" t="inlineStr">
        <is>
          <t>2.850,00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=HYPERLINK("https://leilaoonline.com.br/lote/detalhe/24478", "243")</f>
      </c>
      <c r="B239" s="4" t="s">
        <f>=HYPERLINK("https://leilaoonline.com.br/lote/detalhe/24478", " TIG-003-2019-15 ITENS DIVERSOS- ELEMENTO FILTRO FLUIDO E OUTROS - VEJA DESCRITIVO DE ITENS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350,00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=HYPERLINK("https://leilaoonline.com.br/lote/detalhe/24471", "244")</f>
      </c>
      <c r="B240" s="4" t="s">
        <f>=HYPERLINK("https://leilaoonline.com.br/lote/detalhe/24471", " TIG-004-2019-237 ITENS DIVERSOS- ANEIS P/ FIXAÇÃO AÇO CARBONO, ROLAMENTO ROLOS CONICOS, BUCHA ROLAMENTO E OUTROS- VEJA DESCRITIVO DE ITENS ")</f>
      </c>
      <c r="C240" s="4" t="inlineStr">
        <is>
          <t>Não vendido</t>
        </is>
      </c>
      <c r="D240" s="4" t="inlineStr">
        <is>
          <t>8</t>
        </is>
      </c>
      <c r="E240" s="5" t="inlineStr">
        <is>
          <t>1.400,00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=HYPERLINK("https://leilaoonline.com.br/lote/detalhe/24474", "245")</f>
      </c>
      <c r="B241" s="4" t="s">
        <f>=HYPERLINK("https://leilaoonline.com.br/lote/detalhe/24474", " TIG-005-2019-536 ITENS DIVERSOS - ARRUELA TRAVA, FUSIVEIS,RETENTOR E OUTROS - VEJA DESCRITIVO DE ITENS 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=HYPERLINK("https://leilaoonline.com.br/lote/detalhe/24467", "246")</f>
      </c>
      <c r="B242" s="4" t="s">
        <f>=HYPERLINK("https://leilaoonline.com.br/lote/detalhe/24467", " TIG-008-2019-3 ITENS - TAMBOR DE APLICAÇÃO- VEJA DESCRITIVO DE ITENS ")</f>
      </c>
      <c r="C242" s="4" t="inlineStr">
        <is>
          <t>Vendido</t>
        </is>
      </c>
      <c r="D242" s="4" t="inlineStr">
        <is>
          <t>17</t>
        </is>
      </c>
      <c r="E242" s="5" t="inlineStr">
        <is>
          <t>1.800,00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=HYPERLINK("https://leilaoonline.com.br/lote/detalhe/24461", "247")</f>
      </c>
      <c r="B243" s="4" t="s">
        <f>=HYPERLINK("https://leilaoonline.com.br/lote/detalhe/24461", " MCR-031-2019 - CÂMARA E VÁLVULA DE PNEU DE AUTOMÓVEL - VEJA DESCRITIVO DE ITENS")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200,00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=HYPERLINK("https://leilaoonline.com.br/lote/detalhe/24452", "248")</f>
      </c>
      <c r="B244" s="4" t="s">
        <f>=HYPERLINK("https://leilaoonline.com.br/lote/detalhe/24452", " MCR-032-2019 - 112 ITENS FILTROS DIVERSOS - VEJA DESCRITIVO DE ITENS")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200,00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=HYPERLINK("https://leilaoonline.com.br/lote/detalhe/24463", "249")</f>
      </c>
      <c r="B245" s="4" t="s">
        <f>=HYPERLINK("https://leilaoonline.com.br/lote/detalhe/24463", " MCR-033-2019 - 19  CAIXA DE CONTATORES (RELES) COD 5903019 TMM -")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700,00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=HYPERLINK("https://leilaoonline.com.br/lote/detalhe/24460", "250")</f>
      </c>
      <c r="B246" s="4" t="s">
        <f>=HYPERLINK("https://leilaoonline.com.br/lote/detalhe/24460", " MCR-058-2018 - 2269 ITENS - PEÇAS PARA VEÍCULOS PESADOS - VEJA DESCRITIVO DE ITENS")</f>
      </c>
      <c r="C246" s="4" t="inlineStr">
        <is>
          <t>Não vendido</t>
        </is>
      </c>
      <c r="D246" s="4" t="inlineStr">
        <is>
          <t>2</t>
        </is>
      </c>
      <c r="E246" s="5" t="inlineStr">
        <is>
          <t>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=HYPERLINK("https://leilaoonline.com.br/lote/detalhe/24457", "251")</f>
      </c>
      <c r="B247" s="4" t="s">
        <f>=HYPERLINK("https://leilaoonline.com.br/lote/detalhe/24457", " SLB-018-2018 - 528 ITENS DIVERSOS ROTO,GRAXETA E OUTROS - VEJA DESCRITIVO DE ITENS")</f>
      </c>
      <c r="C247" s="4" t="inlineStr">
        <is>
          <t>Vendido</t>
        </is>
      </c>
      <c r="D247" s="4" t="inlineStr">
        <is>
          <t>2</t>
        </is>
      </c>
      <c r="E247" s="5" t="inlineStr">
        <is>
          <t>500,00</t>
        </is>
      </c>
      <c r="F247" s="4" t="inlineStr">
        <is>
          <t>150.00</t>
        </is>
      </c>
    </row>
    <row collapsed="false" customFormat="false" customHeight="false" hidden="false" ht="12.1" outlineLevel="0" r="248">
      <c r="A248" s="5" t="s">
        <f>=HYPERLINK("https://leilaoonline.com.br/lote/detalhe/24458", "252")</f>
      </c>
      <c r="B248" s="4" t="s">
        <f>=HYPERLINK("https://leilaoonline.com.br/lote/detalhe/24458", " SLB-022-2018 - 1008 ITENS DIVERSOS DISCO, PINOS E OUTROS - VEJA DESCRITIVO DE ITENS")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650,00</t>
        </is>
      </c>
      <c r="F248" s="4" t="inlineStr">
        <is>
          <t>150.00</t>
        </is>
      </c>
    </row>
    <row collapsed="false" customFormat="false" customHeight="false" hidden="false" ht="12.1" outlineLevel="0" r="249">
      <c r="A249" s="5" t="s">
        <f>=HYPERLINK("https://leilaoonline.com.br/lote/detalhe/24464", "253")</f>
      </c>
      <c r="B249" s="4" t="s">
        <f>=HYPERLINK("https://leilaoonline.com.br/lote/detalhe/24464", " SLS-MRO-021-2018 - 26000 ITENS DIVERSOS FERRAMENTAS, EIXOS E OUTROS - VEJA DESCRITIVO DE ITENS")</f>
      </c>
      <c r="C249" s="4" t="inlineStr">
        <is>
          <t>Vendido</t>
        </is>
      </c>
      <c r="D249" s="4" t="inlineStr">
        <is>
          <t>7</t>
        </is>
      </c>
      <c r="E249" s="5" t="inlineStr">
        <is>
          <t>1.650,00</t>
        </is>
      </c>
      <c r="F249" s="4" t="inlineStr">
        <is>
          <t>150.00</t>
        </is>
      </c>
    </row>
    <row collapsed="false" customFormat="false" customHeight="false" hidden="false" ht="12.1" outlineLevel="0" r="250">
      <c r="A250" s="5" t="s">
        <f>=HYPERLINK("https://leilaoonline.com.br/lote/detalhe/24459", "254")</f>
      </c>
      <c r="B250" s="4" t="s">
        <f>=HYPERLINK("https://leilaoonline.com.br/lote/detalhe/24459", " SLS-MRO-033-2018 - 5410 ITENS - ANEL MANGA E OUTROS- VEJA DESCRITIVO DE ITENS")</f>
      </c>
      <c r="C250" s="4" t="inlineStr">
        <is>
          <t>Vendido</t>
        </is>
      </c>
      <c r="D250" s="4" t="inlineStr">
        <is>
          <t>4</t>
        </is>
      </c>
      <c r="E250" s="5" t="inlineStr">
        <is>
          <t>1.250,00</t>
        </is>
      </c>
      <c r="F250" s="4" t="inlineStr">
        <is>
          <t>150.00</t>
        </is>
      </c>
    </row>
    <row collapsed="false" customFormat="false" customHeight="false" hidden="false" ht="12.1" outlineLevel="0" r="251">
      <c r="A251" s="5" t="s">
        <f>=HYPERLINK("https://leilaoonline.com.br/lote/detalhe/24462", "255")</f>
      </c>
      <c r="B251" s="4" t="s">
        <f>=HYPERLINK("https://leilaoonline.com.br/lote/detalhe/24462", " SSG-023-2018 - TANQUE PRISMATICO/POLIPROPILENO; CAPAC:25.000; L:220CM; AL:120CM;COMP:1.000")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350,00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=HYPERLINK("https://leilaoonline.com.br/lote/detalhe/24451", "256")</f>
      </c>
      <c r="B252" s="4" t="s">
        <f>=HYPERLINK("https://leilaoonline.com.br/lote/detalhe/24451", " SSG-024-2018- TANQUE PRISMATICO/POLIPROPILENO; CAPACIDADE:1.000;  DIÂMETRO:110CM; ALTURA:130CM")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350,00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=HYPERLINK("https://leilaoonline.com.br/lote/detalhe/24450", "257")</f>
      </c>
      <c r="B253" s="4" t="s">
        <f>=HYPERLINK("https://leilaoonline.com.br/lote/detalhe/24450", " SSG-025-2018 - TANQUE PRISMATICO/POLIPROPILENO; CAPACIDADE:1.000; DIÂMETRO:110CM;  ALTURA:130CM")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350,00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=HYPERLINK("https://leilaoonline.com.br/lote/detalhe/24456", "258")</f>
      </c>
      <c r="B254" s="4" t="s">
        <f>=HYPERLINK("https://leilaoonline.com.br/lote/detalhe/24456", " SSG-026-2018 - TANQUE PRISMATICO/POLIPROPILENO; CAPACIDADE:1.000; DIÂMETRO:110CM;  ALTURA:130CM")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350,00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=HYPERLINK("https://leilaoonline.com.br/lote/detalhe/24684", "259")</f>
      </c>
      <c r="B255" s="4" t="s">
        <f>=HYPERLINK("https://leilaoonline.com.br/lote/detalhe/24684", "SSG-001-2019 - TANQUE PRISMATICO / POLIPROPILENO; CAPACIDADE:25000 Litros,- PESO ESTIMADO 1.400KG")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150.00</t>
        </is>
      </c>
    </row>
    <row collapsed="false" customFormat="false" customHeight="false" hidden="false" ht="12.1" outlineLevel="0" r="256">
      <c r="A256" s="5" t="s">
        <f>=HYPERLINK("https://leilaoonline.com.br/lote/detalhe/24685", "260")</f>
      </c>
      <c r="B256" s="4" t="s">
        <f>=HYPERLINK("https://leilaoonline.com.br/lote/detalhe/24685", "SSG-002-2019 - TANQUE PRISMATICO / POLIPROPILENO; CAPACIDADE:10.000 Litros, PESO ESTIMADO 700KG")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2026-04-19T14:34:46.00Z</dcterms:created>
  <dc:creator>Tellks Tecnologia</dc:creator>
  <cp:revision>0</cp:revision>
</cp:coreProperties>
</file>