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4 TRATORES MF 6350 2006 - S.REBOQUES 12,50 M - VEÍCULOS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07/12/2018 11:32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=HYPERLINK("https://leilaoonline.com.br/lote/detalhe/22106", "002")</f>
      </c>
      <c r="B11" s="4" t="s">
        <f>=HYPERLINK("https://leilaoonline.com.br/lote/detalhe/22106", "CAMINHÃO ABASTECEDOR DE JET - 4,5m³  VW 7-90 / ANO 1989 - AEROPORTO NAVEGANTES ")</f>
      </c>
      <c r="C11" s="4" t="inlineStr">
        <is>
          <t>Vendido</t>
        </is>
      </c>
      <c r="D11" s="4" t="inlineStr">
        <is>
          <t>9</t>
        </is>
      </c>
      <c r="E11" s="5" t="inlineStr">
        <is>
          <t>26.200,00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=HYPERLINK("https://leilaoonline.com.br/lote/detalhe/22107", "003")</f>
      </c>
      <c r="B12" s="4" t="s">
        <f>=HYPERLINK("https://leilaoonline.com.br/lote/detalhe/22107", "PICK - UP S-10 ADVANTAGE - ANO 2009/ 2010 - KM 120.000 - AEROPORTO DE MANAUS ")</f>
      </c>
      <c r="C12" s="4" t="inlineStr">
        <is>
          <t>Vendido</t>
        </is>
      </c>
      <c r="D12" s="4" t="inlineStr">
        <is>
          <t>2</t>
        </is>
      </c>
      <c r="E12" s="5" t="inlineStr">
        <is>
          <t>25.500,00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=HYPERLINK("https://leilaoonline.com.br/lote/detalhe/21240", "2432")</f>
      </c>
      <c r="B13" s="4" t="s">
        <f>=HYPERLINK("https://leilaoonline.com.br/lote/detalhe/21240", "9 PALETES COM DIVERSOS MATERIAIS: CORPO DE BOMBA, GABINETE TIPO GAIOLA AMARELA, REDUTOR, ROLETE, LOTE VENDIDO COMO SUCATA - UND. DIAMANTE ")</f>
      </c>
      <c r="C13" s="4" t="inlineStr">
        <is>
          <t>Vendido</t>
        </is>
      </c>
      <c r="D13" s="4" t="inlineStr">
        <is>
          <t>9</t>
        </is>
      </c>
      <c r="E13" s="5" t="inlineStr">
        <is>
          <t>1.000,00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=HYPERLINK("https://leilaoonline.com.br/lote/detalhe/21210", "3446")</f>
      </c>
      <c r="B14" s="4" t="s">
        <f>=HYPERLINK("https://leilaoonline.com.br/lote/detalhe/21210", " TRATOR MASSEY FERGUSON 6350,ANO 2006, FR102706, UND BARRA")</f>
      </c>
      <c r="C14" s="4" t="inlineStr">
        <is>
          <t>Vendido</t>
        </is>
      </c>
      <c r="D14" s="4" t="inlineStr">
        <is>
          <t>47</t>
        </is>
      </c>
      <c r="E14" s="5" t="inlineStr">
        <is>
          <t>35.500,00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=HYPERLINK("https://leilaoonline.com.br/lote/detalhe/21206", "3447")</f>
      </c>
      <c r="B15" s="4" t="s">
        <f>=HYPERLINK("https://leilaoonline.com.br/lote/detalhe/21206", " TRATOR MASSEY FERGUSON 6350, ANO 2006, FR102801, UND BARRA")</f>
      </c>
      <c r="C15" s="4" t="inlineStr">
        <is>
          <t>Vendido</t>
        </is>
      </c>
      <c r="D15" s="4" t="inlineStr">
        <is>
          <t>31</t>
        </is>
      </c>
      <c r="E15" s="5" t="inlineStr">
        <is>
          <t>28.000,00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=HYPERLINK("https://leilaoonline.com.br/lote/detalhe/21205", "3448")</f>
      </c>
      <c r="B16" s="4" t="s">
        <f>=HYPERLINK("https://leilaoonline.com.br/lote/detalhe/21205", " TRATOR MASSEY FERGUSON 6350 4X4, ANO 2006, FR49395, UND BARRA")</f>
      </c>
      <c r="C16" s="4" t="inlineStr">
        <is>
          <t>Vendido</t>
        </is>
      </c>
      <c r="D16" s="4" t="inlineStr">
        <is>
          <t>38</t>
        </is>
      </c>
      <c r="E16" s="5" t="inlineStr">
        <is>
          <t>32.000,00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=HYPERLINK("https://leilaoonline.com.br/lote/detalhe/21208", "3449")</f>
      </c>
      <c r="B17" s="4" t="s">
        <f>=HYPERLINK("https://leilaoonline.com.br/lote/detalhe/21208", " TRATOR MASSEY FERGUSSON 6350 4X4, ANO 2006, FR102705, UND BARRA / ")</f>
      </c>
      <c r="C17" s="4" t="inlineStr">
        <is>
          <t>Vendido</t>
        </is>
      </c>
      <c r="D17" s="4" t="inlineStr">
        <is>
          <t>26</t>
        </is>
      </c>
      <c r="E17" s="5" t="inlineStr">
        <is>
          <t>28.500,00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=HYPERLINK("https://leilaoonline.com.br/lote/detalhe/21203", "3451")</f>
      </c>
      <c r="B18" s="4" t="s">
        <f>=HYPERLINK("https://leilaoonline.com.br/lote/detalhe/21203", "R/RANDON SR CT PRANCHA  2 EIXOS, ANO 2010/2011, FR96887, UND BARRA")</f>
      </c>
      <c r="C18" s="4" t="inlineStr">
        <is>
          <t>Vendido</t>
        </is>
      </c>
      <c r="D18" s="4" t="inlineStr">
        <is>
          <t>73</t>
        </is>
      </c>
      <c r="E18" s="5" t="inlineStr">
        <is>
          <t>66.000,00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=HYPERLINK("https://leilaoonline.com.br/lote/detalhe/21233", "3531")</f>
      </c>
      <c r="B19" s="4" t="s">
        <f>=HYPERLINK("https://leilaoonline.com.br/lote/detalhe/21233", "SEMI- REBOQUE RANDON,  12,50M,  ANO 2012, PLACA EYH5281, FR 70390,  UND BARRA")</f>
      </c>
      <c r="C19" s="4" t="inlineStr">
        <is>
          <t>Vendido</t>
        </is>
      </c>
      <c r="D19" s="4" t="inlineStr">
        <is>
          <t>48</t>
        </is>
      </c>
      <c r="E19" s="5" t="inlineStr">
        <is>
          <t>32.000,00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=HYPERLINK("https://leilaoonline.com.br/lote/detalhe/21241", "3561")</f>
      </c>
      <c r="B20" s="4" t="s">
        <f>=HYPERLINK("https://leilaoonline.com.br/lote/detalhe/21241", "RENAULT CLIO PRI 1.6  16 VS - ANO 2008/2009 - PLACA: EEL9500 - UNID. BARRA ")</f>
      </c>
      <c r="C20" s="4" t="inlineStr">
        <is>
          <t>Vendido</t>
        </is>
      </c>
      <c r="D20" s="4" t="inlineStr">
        <is>
          <t>23</t>
        </is>
      </c>
      <c r="E20" s="5" t="inlineStr">
        <is>
          <t>8.050,00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=HYPERLINK("https://leilaoonline.com.br/lote/detalhe/21204", "3602")</f>
      </c>
      <c r="B21" s="4" t="s">
        <f>=HYPERLINK("https://leilaoonline.com.br/lote/detalhe/21204", " 20 POSTES APROXIMADAMENTE, S/FR, UND BARRA")</f>
      </c>
      <c r="C21" s="4" t="inlineStr">
        <is>
          <t>Vendido</t>
        </is>
      </c>
      <c r="D21" s="4" t="inlineStr">
        <is>
          <t>2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=HYPERLINK("https://leilaoonline.com.br/lote/detalhe/21209", "3603")</f>
      </c>
      <c r="B22" s="4" t="s">
        <f>=HYPERLINK("https://leilaoonline.com.br/lote/detalhe/21209", " SUCATA DE TUBO DE FIBRA, S/FR, UND BARRA")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=HYPERLINK("https://leilaoonline.com.br/lote/detalhe/21311", "3604")</f>
      </c>
      <c r="B23" s="4" t="s">
        <f>=HYPERLINK("https://leilaoonline.com.br/lote/detalhe/21311", "SUCATA DE 3 MOTORES ELÉTRICOS, S/FR, UND BARRA")</f>
      </c>
      <c r="C23" s="4" t="inlineStr">
        <is>
          <t>Vendido</t>
        </is>
      </c>
      <c r="D23" s="4" t="inlineStr">
        <is>
          <t>36</t>
        </is>
      </c>
      <c r="E23" s="5" t="inlineStr">
        <is>
          <t>2.450,00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=HYPERLINK("https://leilaoonline.com.br/lote/detalhe/21312", "3605")</f>
      </c>
      <c r="B24" s="4" t="s">
        <f>=HYPERLINK("https://leilaoonline.com.br/lote/detalhe/21312", "3 CÂMBIO, S/FR, UND BARRA")</f>
      </c>
      <c r="C24" s="4" t="inlineStr">
        <is>
          <t>Vendido</t>
        </is>
      </c>
      <c r="D24" s="4" t="inlineStr">
        <is>
          <t>46</t>
        </is>
      </c>
      <c r="E24" s="5" t="inlineStr">
        <is>
          <t>8.000,00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=HYPERLINK("https://leilaoonline.com.br/lote/detalhe/21313", "3606")</f>
      </c>
      <c r="B25" s="4" t="s">
        <f>=HYPERLINK("https://leilaoonline.com.br/lote/detalhe/21313", "CAIXAS PLÁSTICA E SACOLAS PARA MUDA (APROXIMADAMENTE 1 CAMINHÃO TRUCK), UND BARRA")</f>
      </c>
      <c r="C25" s="4" t="inlineStr">
        <is>
          <t>Vendido</t>
        </is>
      </c>
      <c r="D25" s="4" t="inlineStr">
        <is>
          <t>4</t>
        </is>
      </c>
      <c r="E25" s="5" t="inlineStr">
        <is>
          <t>700,00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=HYPERLINK("https://leilaoonline.com.br/lote/detalhe/21314", "3607")</f>
      </c>
      <c r="B26" s="4" t="s">
        <f>=HYPERLINK("https://leilaoonline.com.br/lote/detalhe/21314", "60 LUMINARIA, S/FR, UND BARRA")</f>
      </c>
      <c r="C26" s="4" t="inlineStr">
        <is>
          <t>Vendido</t>
        </is>
      </c>
      <c r="D26" s="4" t="inlineStr">
        <is>
          <t>15</t>
        </is>
      </c>
      <c r="E26" s="5" t="inlineStr">
        <is>
          <t>800,00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=HYPERLINK("https://leilaoonline.com.br/lote/detalhe/21319", "3608")</f>
      </c>
      <c r="B27" s="4" t="s">
        <f>=HYPERLINK("https://leilaoonline.com.br/lote/detalhe/21319", "1 ROLO DE BORRACHA E I LONA AZUL, S/RR, UND BARRA")</f>
      </c>
      <c r="C27" s="4" t="inlineStr">
        <is>
          <t>Vendido</t>
        </is>
      </c>
      <c r="D27" s="4" t="inlineStr">
        <is>
          <t>34</t>
        </is>
      </c>
      <c r="E27" s="5" t="inlineStr">
        <is>
          <t>3.500,00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=HYPERLINK("https://leilaoonline.com.br/lote/detalhe/21320", "3609")</f>
      </c>
      <c r="B28" s="4" t="s">
        <f>=HYPERLINK("https://leilaoonline.com.br/lote/detalhe/21320", "40 PNEUS DIVERSAS MEDIDAS - VEJA DESCRITIVO DE ITENS, S/FR, UND BARRA")</f>
      </c>
      <c r="C28" s="4" t="inlineStr">
        <is>
          <t>Vendido</t>
        </is>
      </c>
      <c r="D28" s="4" t="inlineStr">
        <is>
          <t>38</t>
        </is>
      </c>
      <c r="E28" s="5" t="inlineStr">
        <is>
          <t>7.550,00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=HYPERLINK("https://leilaoonline.com.br/lote/detalhe/21237", "4792")</f>
      </c>
      <c r="B29" s="4" t="s">
        <f>=HYPERLINK("https://leilaoonline.com.br/lote/detalhe/21237", "CARRETA DE SERVIÇOS BAÚ, FR1907, UND PARAISO ")</f>
      </c>
      <c r="C29" s="4" t="inlineStr">
        <is>
          <t>Vendido</t>
        </is>
      </c>
      <c r="D29" s="4" t="inlineStr">
        <is>
          <t>15</t>
        </is>
      </c>
      <c r="E29" s="5" t="inlineStr">
        <is>
          <t>2.650,00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=HYPERLINK("https://leilaoonline.com.br/lote/detalhe/21315", "4850")</f>
      </c>
      <c r="B30" s="4" t="s">
        <f>=HYPERLINK("https://leilaoonline.com.br/lote/detalhe/21315", "SUCATA ELÉTRICA/ELETRÔNICA, 2 MAQUINA DE SOLDA E PARAFUSADEIRA, S/FR, UND PARAÍSO")</f>
      </c>
      <c r="C30" s="4" t="inlineStr">
        <is>
          <t>Vendido</t>
        </is>
      </c>
      <c r="D30" s="4" t="inlineStr">
        <is>
          <t>7</t>
        </is>
      </c>
      <c r="E30" s="5" t="inlineStr">
        <is>
          <t>900,00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=HYPERLINK("https://leilaoonline.com.br/lote/detalhe/21220", "5571")</f>
      </c>
      <c r="B31" s="4" t="s">
        <f>=HYPERLINK("https://leilaoonline.com.br/lote/detalhe/21220", " REB/ANTONINI 8,20 M, ANO 1998, PLACA CDK3428, FR250090/19123, VEJA ESPECIFICAÇÕES, UND SANTA CANDIDA")</f>
      </c>
      <c r="C31" s="4" t="inlineStr">
        <is>
          <t>Vendido</t>
        </is>
      </c>
      <c r="D31" s="4" t="inlineStr">
        <is>
          <t>17</t>
        </is>
      </c>
      <c r="E31" s="5" t="inlineStr">
        <is>
          <t>9.000,00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=HYPERLINK("https://leilaoonline.com.br/lote/detalhe/21221", "5574")</f>
      </c>
      <c r="B32" s="4" t="s">
        <f>=HYPERLINK("https://leilaoonline.com.br/lote/detalhe/21221", " REB/ANTONINI 8,20 M, ANO 1998, PLACA CDK3429, FR250104/19694,  VEJA ESPECIFICAÇÕES, UND SANTA CANDIDA ")</f>
      </c>
      <c r="C32" s="4" t="inlineStr">
        <is>
          <t>Vendido</t>
        </is>
      </c>
      <c r="D32" s="4" t="inlineStr">
        <is>
          <t>2</t>
        </is>
      </c>
      <c r="E32" s="5" t="inlineStr">
        <is>
          <t>4.000,00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=HYPERLINK("https://leilaoonline.com.br/lote/detalhe/21215", "5597")</f>
      </c>
      <c r="B33" s="4" t="s">
        <f>=HYPERLINK("https://leilaoonline.com.br/lote/detalhe/21215", " VW/KOMBI, 2012/2013, FR31620/19645, BRANCA, FLEX, PLACA EVQ4124, VEJA ESPECIFICAÇÕES, UND SANTA CANDIDA")</f>
      </c>
      <c r="C33" s="4" t="inlineStr">
        <is>
          <t>Não vendido</t>
        </is>
      </c>
      <c r="D33" s="4" t="inlineStr">
        <is>
          <t>43</t>
        </is>
      </c>
      <c r="E33" s="5" t="inlineStr">
        <is>
          <t>13.850,00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=HYPERLINK("https://leilaoonline.com.br/lote/detalhe/21218", "5599")</f>
      </c>
      <c r="B34" s="4" t="s">
        <f>=HYPERLINK("https://leilaoonline.com.br/lote/detalhe/21218", " VW/KOMBI LOTACAO, 2012/2013, FR31616/19641, BRANCA, FLEX, PLACA EVQ4091, VEJA ESPECIFICAÇÕES, UND SANTA CANDIDA")</f>
      </c>
      <c r="C34" s="4" t="inlineStr">
        <is>
          <t>Vendido</t>
        </is>
      </c>
      <c r="D34" s="4" t="inlineStr">
        <is>
          <t>44</t>
        </is>
      </c>
      <c r="E34" s="5" t="inlineStr">
        <is>
          <t>14.000,00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=HYPERLINK("https://leilaoonline.com.br/lote/detalhe/21214", "5601")</f>
      </c>
      <c r="B35" s="4" t="s">
        <f>=HYPERLINK("https://leilaoonline.com.br/lote/detalhe/21214", " VW/KOMBI LOTACAO, 2012/2013, FR31618/19643, BRANCA, FLEX, PLACA EVQ4083, VEJA ESPECIFICAÇÕES, UND SANTA CANDIDA")</f>
      </c>
      <c r="C35" s="4" t="inlineStr">
        <is>
          <t>Vendido</t>
        </is>
      </c>
      <c r="D35" s="4" t="inlineStr">
        <is>
          <t>55</t>
        </is>
      </c>
      <c r="E35" s="5" t="inlineStr">
        <is>
          <t>14.150,00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=HYPERLINK("https://leilaoonline.com.br/lote/detalhe/21217", "5627")</f>
      </c>
      <c r="B36" s="4" t="s">
        <f>=HYPERLINK("https://leilaoonline.com.br/lote/detalhe/21217", " VW/KOMBI, 2012/2013, FR31634/19650, BRANCA, FLEX, PLACA EVQ4209, VEJA ESPECIFICAÇÕES, UND SANTA CANDIDA")</f>
      </c>
      <c r="C36" s="4" t="inlineStr">
        <is>
          <t>Não vendido</t>
        </is>
      </c>
      <c r="D36" s="4" t="inlineStr">
        <is>
          <t>35</t>
        </is>
      </c>
      <c r="E36" s="5" t="inlineStr">
        <is>
          <t>10.650,00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=HYPERLINK("https://leilaoonline.com.br/lote/detalhe/21219", "5643")</f>
      </c>
      <c r="B37" s="4" t="s">
        <f>=HYPERLINK("https://leilaoonline.com.br/lote/detalhe/21219", " FIAT/STRADA WORKING,  2015/2016, FR19616, BRANCA, FLEX, PLACA FWJ1719,  VEJA ESPECIFICAÇÕES, UND SANTA CANDIDA")</f>
      </c>
      <c r="C37" s="4" t="inlineStr">
        <is>
          <t>Não vendido</t>
        </is>
      </c>
      <c r="D37" s="4" t="inlineStr">
        <is>
          <t>58</t>
        </is>
      </c>
      <c r="E37" s="5" t="inlineStr">
        <is>
          <t>13.550,00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=HYPERLINK("https://leilaoonline.com.br/lote/detalhe/21216", "5653")</f>
      </c>
      <c r="B38" s="4" t="s">
        <f>=HYPERLINK("https://leilaoonline.com.br/lote/detalhe/21216", " FIAT/STRADA WORKING, 2015/2016, FR11095/19614, BRANCA, FLEX, PLACA FSJ3989, VEJA ESPECIFICAÇÕES, UND SANTA CANDIDA")</f>
      </c>
      <c r="C38" s="4" t="inlineStr">
        <is>
          <t>Não vendido</t>
        </is>
      </c>
      <c r="D38" s="4" t="inlineStr">
        <is>
          <t>86</t>
        </is>
      </c>
      <c r="E38" s="5" t="inlineStr">
        <is>
          <t>17.400,00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=HYPERLINK("https://leilaoonline.com.br/lote/detalhe/21213", "5668")</f>
      </c>
      <c r="B39" s="4" t="s">
        <f>=HYPERLINK("https://leilaoonline.com.br/lote/detalhe/21213", " FIAT/STRADA WORKING, 2015/2016, FR11099/19618, COR BRANCA, FLEX, PLACA FIE3549, VEJA ESPECIFICAÇÕES, UND SANTA CANDIDA")</f>
      </c>
      <c r="C39" s="4" t="inlineStr">
        <is>
          <t>Não vendido</t>
        </is>
      </c>
      <c r="D39" s="4" t="inlineStr">
        <is>
          <t>42</t>
        </is>
      </c>
      <c r="E39" s="5" t="inlineStr">
        <is>
          <t>10.200,00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=HYPERLINK("https://leilaoonline.com.br/lote/detalhe/21236", "5670")</f>
      </c>
      <c r="B40" s="4" t="s">
        <f>=HYPERLINK("https://leilaoonline.com.br/lote/detalhe/21236", "1 TORRE DE RESFRIAMENTO, SF , UND SANTA CANDIDA ")</f>
      </c>
      <c r="C40" s="4" t="inlineStr">
        <is>
          <t>Vendido</t>
        </is>
      </c>
      <c r="D40" s="4" t="inlineStr">
        <is>
          <t>21</t>
        </is>
      </c>
      <c r="E40" s="5" t="inlineStr">
        <is>
          <t>5.750,00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=HYPERLINK("https://leilaoonline.com.br/lote/detalhe/21321", "5682")</f>
      </c>
      <c r="B41" s="4" t="s">
        <f>=HYPERLINK("https://leilaoonline.com.br/lote/detalhe/21321", "SUCATA DIVERSAS: AR CONDICIONADOS, CANCELA, MANGUEIRAS ELETRÔNICO..., S/FR, UND SANTA CANDIDA")</f>
      </c>
      <c r="C41" s="4" t="inlineStr">
        <is>
          <t>Não vendido</t>
        </is>
      </c>
      <c r="D41" s="4" t="inlineStr">
        <is>
          <t>5</t>
        </is>
      </c>
      <c r="E41" s="5" t="inlineStr">
        <is>
          <t>600,00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=HYPERLINK("https://leilaoonline.com.br/lote/detalhe/22431", "5683")</f>
      </c>
      <c r="B42" s="4" t="s">
        <f>=HYPERLINK("https://leilaoonline.com.br/lote/detalhe/22431", "35 PISTÕES APROXIMADAMENTE, S/FR, UND SANTA CÂNDIDA")</f>
      </c>
      <c r="C42" s="4" t="inlineStr">
        <is>
          <t>Vendido</t>
        </is>
      </c>
      <c r="D42" s="4" t="inlineStr">
        <is>
          <t>26</t>
        </is>
      </c>
      <c r="E42" s="5" t="inlineStr">
        <is>
          <t>5.300,00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=HYPERLINK("https://leilaoonline.com.br/lote/detalhe/21234", "20021")</f>
      </c>
      <c r="B43" s="4" t="s">
        <f>=HYPERLINK("https://leilaoonline.com.br/lote/detalhe/21234", "TRATOR VALMET 1780, ANO 2005, FR50887 - UND COSTA PINTO ")</f>
      </c>
      <c r="C43" s="4" t="inlineStr">
        <is>
          <t>Vendido</t>
        </is>
      </c>
      <c r="D43" s="4" t="inlineStr">
        <is>
          <t>74</t>
        </is>
      </c>
      <c r="E43" s="5" t="inlineStr">
        <is>
          <t>33.500,00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=HYPERLINK("https://leilaoonline.com.br/lote/detalhe/21243", "20023")</f>
      </c>
      <c r="B44" s="4" t="s">
        <f>=HYPERLINK("https://leilaoonline.com.br/lote/detalhe/21243", "SUCATA BORRACHA , APROX. 8 ROLOS, S/F , UND COSTA PINTO ")</f>
      </c>
      <c r="C44" s="4" t="inlineStr">
        <is>
          <t>Vendido</t>
        </is>
      </c>
      <c r="D44" s="4" t="inlineStr">
        <is>
          <t>48</t>
        </is>
      </c>
      <c r="E44" s="5" t="inlineStr">
        <is>
          <t>4.200,00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=HYPERLINK("https://leilaoonline.com.br/lote/detalhe/21235", "20025")</f>
      </c>
      <c r="B45" s="4" t="s">
        <f>=HYPERLINK("https://leilaoonline.com.br/lote/detalhe/21235", "5 CONJUNTOS DE TUBOS APROX. 3 TON., E 2 RADIADORES 7 PEÇAS , SF, LOC. COSTA PINTO ")</f>
      </c>
      <c r="C45" s="4" t="inlineStr">
        <is>
          <t>Vendido</t>
        </is>
      </c>
      <c r="D45" s="4" t="inlineStr">
        <is>
          <t>6</t>
        </is>
      </c>
      <c r="E45" s="5" t="inlineStr">
        <is>
          <t>1.750,00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=HYPERLINK("https://leilaoonline.com.br/lote/detalhe/21242", "20027")</f>
      </c>
      <c r="B46" s="4" t="s">
        <f>=HYPERLINK("https://leilaoonline.com.br/lote/detalhe/21242", "9 REDUTORES DIVERSOS, SUCATAS DE BOMBAS E COMPONENTES, PATRIMONIO 55363, S/F,  UND COSTA PINTO")</f>
      </c>
      <c r="C46" s="4" t="inlineStr">
        <is>
          <t>Vendido</t>
        </is>
      </c>
      <c r="D46" s="4" t="inlineStr">
        <is>
          <t>54</t>
        </is>
      </c>
      <c r="E46" s="5" t="inlineStr">
        <is>
          <t>17.000,00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=HYPERLINK("https://leilaoonline.com.br/lote/detalhe/21239", "20039")</f>
      </c>
      <c r="B47" s="4" t="s">
        <f>=HYPERLINK("https://leilaoonline.com.br/lote/detalhe/21239", "TOLDO AZUL TAMANHO APROX. 6X5 METROS - UND COSTA PINTO ")</f>
      </c>
      <c r="C47" s="4" t="inlineStr">
        <is>
          <t>Vendido</t>
        </is>
      </c>
      <c r="D47" s="4" t="inlineStr">
        <is>
          <t>5</t>
        </is>
      </c>
      <c r="E47" s="5" t="inlineStr">
        <is>
          <t>800,00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=HYPERLINK("https://leilaoonline.com.br/lote/detalhe/21135", "20043")</f>
      </c>
      <c r="B48" s="4" t="s">
        <f>=HYPERLINK("https://leilaoonline.com.br/lote/detalhe/21135", " SR/USICAMP SRCP E2 10000 S. REBOQUE CANA PICADA 12,50 X 4,30, ANO 2008, PLACA EDH7841, FR56341, UND COSTA PINTO")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=HYPERLINK("https://leilaoonline.com.br/lote/detalhe/21142", "20044")</f>
      </c>
      <c r="B49" s="4" t="s">
        <f>=HYPERLINK("https://leilaoonline.com.br/lote/detalhe/21142", " SR/USICAMP SRCP E2 10000  SEMI-REBOQUE 12,50M CANA INTEIRA, ANO 2008, PLACA EDH7431, FR56342, UND COSTA PINTO")</f>
      </c>
      <c r="C49" s="4" t="inlineStr">
        <is>
          <t>Vendido</t>
        </is>
      </c>
      <c r="D49" s="4" t="inlineStr">
        <is>
          <t>15</t>
        </is>
      </c>
      <c r="E49" s="5" t="inlineStr">
        <is>
          <t>27.000,00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=HYPERLINK("https://leilaoonline.com.br/lote/detalhe/21147", "20048")</f>
      </c>
      <c r="B50" s="4" t="s">
        <f>=HYPERLINK("https://leilaoonline.com.br/lote/detalhe/21147", " REB/ANTONINI - REBOQUE, ANO 1992 , PLACA BIJ5037, FR66046, UND COSTA PINTO")</f>
      </c>
      <c r="C50" s="4" t="inlineStr">
        <is>
          <t>Vendido</t>
        </is>
      </c>
      <c r="D50" s="4" t="inlineStr">
        <is>
          <t>2</t>
        </is>
      </c>
      <c r="E50" s="5" t="inlineStr">
        <is>
          <t>5.750,00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=HYPERLINK("https://leilaoonline.com.br/lote/detalhe/21139", "20049")</f>
      </c>
      <c r="B51" s="4" t="s">
        <f>=HYPERLINK("https://leilaoonline.com.br/lote/detalhe/21139", " REBOQUE, ANO 2012 , PLACA FDA2486, FR22588, UND COSTA PINTO")</f>
      </c>
      <c r="C51" s="4" t="inlineStr">
        <is>
          <t>Não vendido</t>
        </is>
      </c>
      <c r="D51" s="4" t="inlineStr">
        <is>
          <t>39</t>
        </is>
      </c>
      <c r="E51" s="5" t="inlineStr">
        <is>
          <t>34.500,00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=HYPERLINK("https://leilaoonline.com.br/lote/detalhe/21149", "20050")</f>
      </c>
      <c r="B52" s="4" t="s">
        <f>=HYPERLINK("https://leilaoonline.com.br/lote/detalhe/21149", " SR/RANDONSP SRCA CA, ANO 2010/2011 , PLACA EPG2509, FR36297, UND COSTA PINTO")</f>
      </c>
      <c r="C52" s="4" t="inlineStr">
        <is>
          <t>Vendido</t>
        </is>
      </c>
      <c r="D52" s="4" t="inlineStr">
        <is>
          <t>22</t>
        </is>
      </c>
      <c r="E52" s="5" t="inlineStr">
        <is>
          <t>34.500,00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=HYPERLINK("https://leilaoonline.com.br/lote/detalhe/21133", "20051")</f>
      </c>
      <c r="B53" s="4" t="s">
        <f>=HYPERLINK("https://leilaoonline.com.br/lote/detalhe/21133", " REBOQUE ANTONINI 7,60M CANA INTEIRA, ANO 1996, PLACA BXL0126, FR139620, UND COSTA PINTO chrem")</f>
      </c>
      <c r="C53" s="4" t="inlineStr">
        <is>
          <t>Vendido</t>
        </is>
      </c>
      <c r="D53" s="4" t="inlineStr">
        <is>
          <t>1</t>
        </is>
      </c>
      <c r="E53" s="5" t="inlineStr">
        <is>
          <t>5.500,00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=HYPERLINK("https://leilaoonline.com.br/lote/detalhe/21144", "20052")</f>
      </c>
      <c r="B54" s="4" t="s">
        <f>=HYPERLINK("https://leilaoonline.com.br/lote/detalhe/21144", " REB/RODOVIARIA RQ CI PR 7,60M CANA INTEIRA, ANO 1992, PLACA BIJ2811, FR139627, UND COSTA PINTO")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=HYPERLINK("https://leilaoonline.com.br/lote/detalhe/21141", "20053")</f>
      </c>
      <c r="B55" s="4" t="s">
        <f>=HYPERLINK("https://leilaoonline.com.br/lote/detalhe/21141", " R/SERGOMEL RSCPI 4E, ANO 2014 , PLACA FQR6340, FR17237, UND COSTA PINTO")</f>
      </c>
      <c r="C55" s="4" t="inlineStr">
        <is>
          <t>Não vendido</t>
        </is>
      </c>
      <c r="D55" s="4" t="inlineStr">
        <is>
          <t>10</t>
        </is>
      </c>
      <c r="E55" s="5" t="inlineStr">
        <is>
          <t>20.000,00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=HYPERLINK("https://leilaoonline.com.br/lote/detalhe/21140", "20055")</f>
      </c>
      <c r="B56" s="4" t="s">
        <f>=HYPERLINK("https://leilaoonline.com.br/lote/detalhe/21140", " R/RANDONSP RQ CA, ANO 2013/2014 , PLACA FMH5714, FR22597, UND COSTA PINTO")</f>
      </c>
      <c r="C56" s="4" t="inlineStr">
        <is>
          <t>Não vendido</t>
        </is>
      </c>
      <c r="D56" s="4" t="inlineStr">
        <is>
          <t>58</t>
        </is>
      </c>
      <c r="E56" s="5" t="inlineStr">
        <is>
          <t>44.000,00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=HYPERLINK("https://leilaoonline.com.br/lote/detalhe/21143", "20062")</f>
      </c>
      <c r="B57" s="4" t="s">
        <f>=HYPERLINK("https://leilaoonline.com.br/lote/detalhe/21143", " SR/USICAMP SRCP E2 10000, ANO 2008 , PLACA EDH9371, FR56343, UND COSTA PINTO")</f>
      </c>
      <c r="C57" s="4" t="inlineStr">
        <is>
          <t>Vendido</t>
        </is>
      </c>
      <c r="D57" s="4" t="inlineStr">
        <is>
          <t>30</t>
        </is>
      </c>
      <c r="E57" s="5" t="inlineStr">
        <is>
          <t>21.000,00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=HYPERLINK("https://leilaoonline.com.br/lote/detalhe/21150", "20063")</f>
      </c>
      <c r="B58" s="4" t="s">
        <f>=HYPERLINK("https://leilaoonline.com.br/lote/detalhe/21150", " SR/RODOFORTSA SRC 2E, ANO 2008, PLACA EIB2184, FR66174, UND COSTA PINTO")</f>
      </c>
      <c r="C58" s="4" t="inlineStr">
        <is>
          <t>Não vendido</t>
        </is>
      </c>
      <c r="D58" s="4" t="inlineStr">
        <is>
          <t>62</t>
        </is>
      </c>
      <c r="E58" s="5" t="inlineStr">
        <is>
          <t>35.250,00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=HYPERLINK("https://leilaoonline.com.br/lote/detalhe/21134", "20065")</f>
      </c>
      <c r="B59" s="4" t="s">
        <f>=HYPERLINK("https://leilaoonline.com.br/lote/detalhe/21134", " SR/USICAMP SRCP E2 10000, ANO 2009, PLACA DXP4695, FR36190, UND COSTA PINTO")</f>
      </c>
      <c r="C59" s="4" t="inlineStr">
        <is>
          <t>Vendido</t>
        </is>
      </c>
      <c r="D59" s="4" t="inlineStr">
        <is>
          <t>15</t>
        </is>
      </c>
      <c r="E59" s="5" t="inlineStr">
        <is>
          <t>22.500,00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=HYPERLINK("https://leilaoonline.com.br/lote/detalhe/21145", "20071")</f>
      </c>
      <c r="B60" s="4" t="s">
        <f>=HYPERLINK("https://leilaoonline.com.br/lote/detalhe/21145", " R/RANDONSP RQ CA REBOQUE, ANO2012 , PLACA EZW3423, FR139446, UND COSTA PINTO")</f>
      </c>
      <c r="C60" s="4" t="inlineStr">
        <is>
          <t>Não vendido</t>
        </is>
      </c>
      <c r="D60" s="4" t="inlineStr">
        <is>
          <t>41</t>
        </is>
      </c>
      <c r="E60" s="5" t="inlineStr">
        <is>
          <t>35.500,00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=HYPERLINK("https://leilaoonline.com.br/lote/detalhe/21137", "20074")</f>
      </c>
      <c r="B61" s="4" t="s">
        <f>=HYPERLINK("https://leilaoonline.com.br/lote/detalhe/21137", " SR/USICAMP SRCP E2 10000 S.REBOQUE  CANA PICADA, ANO 2008, PLACA EDH7831, FR56322, UND COSTA PINTO")</f>
      </c>
      <c r="C61" s="4" t="inlineStr">
        <is>
          <t>Vendido</t>
        </is>
      </c>
      <c r="D61" s="4" t="inlineStr">
        <is>
          <t>28</t>
        </is>
      </c>
      <c r="E61" s="5" t="inlineStr">
        <is>
          <t>26.500,00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=HYPERLINK("https://leilaoonline.com.br/lote/detalhe/21146", "20076")</f>
      </c>
      <c r="B62" s="4" t="s">
        <f>=HYPERLINK("https://leilaoonline.com.br/lote/detalhe/21146", " SR/RODOFORTSA SRC 2E, ANO 2008, PLACA DXP4628, FR56303, UND COSTA PINTO")</f>
      </c>
      <c r="C62" s="4" t="inlineStr">
        <is>
          <t>Vendido</t>
        </is>
      </c>
      <c r="D62" s="4" t="inlineStr">
        <is>
          <t>33</t>
        </is>
      </c>
      <c r="E62" s="5" t="inlineStr">
        <is>
          <t>28.500,00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=HYPERLINK("https://leilaoonline.com.br/lote/detalhe/21136", "20079")</f>
      </c>
      <c r="B63" s="4" t="s">
        <f>=HYPERLINK("https://leilaoonline.com.br/lote/detalhe/21136", " R/RANDONSP RQ CA REBOQUE CANA PICADA, ANO 2010, PLACA EFR2691, FR22569, UND COSTA PINTO")</f>
      </c>
      <c r="C63" s="4" t="inlineStr">
        <is>
          <t>Vendido</t>
        </is>
      </c>
      <c r="D63" s="4" t="inlineStr">
        <is>
          <t>47</t>
        </is>
      </c>
      <c r="E63" s="5" t="inlineStr">
        <is>
          <t>41.000,00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=HYPERLINK("https://leilaoonline.com.br/lote/detalhe/21138", "20083")</f>
      </c>
      <c r="B64" s="4" t="s">
        <f>=HYPERLINK("https://leilaoonline.com.br/lote/detalhe/21138", " SR/RODOFORTSA SRC 2E S. REBOQUE RODOFORT CANA PICADA, ANO 2008, PLACA EDO8461, FR56320, UND COSTA PINTO")</f>
      </c>
      <c r="C64" s="4" t="inlineStr">
        <is>
          <t>Vendido</t>
        </is>
      </c>
      <c r="D64" s="4" t="inlineStr">
        <is>
          <t>33</t>
        </is>
      </c>
      <c r="E64" s="5" t="inlineStr">
        <is>
          <t>28.500,00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=HYPERLINK("https://leilaoonline.com.br/lote/detalhe/21132", "20085")</f>
      </c>
      <c r="B65" s="4" t="s">
        <f>=HYPERLINK("https://leilaoonline.com.br/lote/detalhe/21132", " R/RANDONSP RQ CA REBOQUE CANA PICADA, ANO 2012, PLACA EZW3583, FR139445, UND COSTA PINTO")</f>
      </c>
      <c r="C65" s="4" t="inlineStr">
        <is>
          <t>Não vendido</t>
        </is>
      </c>
      <c r="D65" s="4" t="inlineStr">
        <is>
          <t>40</t>
        </is>
      </c>
      <c r="E65" s="5" t="inlineStr">
        <is>
          <t>38.000,00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=HYPERLINK("https://leilaoonline.com.br/lote/detalhe/21207", "20087")</f>
      </c>
      <c r="B66" s="4" t="s">
        <f>=HYPERLINK("https://leilaoonline.com.br/lote/detalhe/21207", " MMC/L200 SPORT 4X4 GLS, 2004/2005, DIESEL, FR112105, PLACA DEW 0231, UND COSTA PINTO")</f>
      </c>
      <c r="C66" s="4" t="inlineStr">
        <is>
          <t>Não vendido</t>
        </is>
      </c>
      <c r="D66" s="4" t="inlineStr">
        <is>
          <t>18</t>
        </is>
      </c>
      <c r="E66" s="5" t="inlineStr">
        <is>
          <t>19.750,00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=HYPERLINK("https://leilaoonline.com.br/lote/detalhe/22434", "20110")</f>
      </c>
      <c r="B67" s="4" t="s">
        <f>=HYPERLINK("https://leilaoonline.com.br/lote/detalhe/22434", "2 TANQUES, PATRIM.175114/153280, UND COSTA PINTO")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1.250,00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=HYPERLINK("https://leilaoonline.com.br/lote/detalhe/22108", "21087")</f>
      </c>
      <c r="B68" s="4" t="s">
        <f>=HYPERLINK("https://leilaoonline.com.br/lote/detalhe/22108", "SUCATA DE MANTA IMPERMEABILIZANTE, SF ,  LOC. RAFARD ")</f>
      </c>
      <c r="C68" s="4" t="inlineStr">
        <is>
          <t>Vendido</t>
        </is>
      </c>
      <c r="D68" s="4" t="inlineStr">
        <is>
          <t>3</t>
        </is>
      </c>
      <c r="E68" s="5" t="inlineStr">
        <is>
          <t>700,00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=HYPERLINK("https://leilaoonline.com.br/lote/detalhe/22442", "21088")</f>
      </c>
      <c r="B69" s="4" t="s">
        <f>=HYPERLINK("https://leilaoonline.com.br/lote/detalhe/22442", "SUCATA DE CAMARA FRIA, S/FR, UND RAFARD")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=HYPERLINK("https://leilaoonline.com.br/lote/detalhe/21238", "22021")</f>
      </c>
      <c r="B70" s="4" t="s">
        <f>=HYPERLINK("https://leilaoonline.com.br/lote/detalhe/21238", " LANCADOR CENTRIF JETSLINGER 150/TH CAP. 150T/H, PATR.60623, IMOB. 234696, UND S. HELENA")</f>
      </c>
      <c r="C70" s="4" t="inlineStr">
        <is>
          <t>Vendido</t>
        </is>
      </c>
      <c r="D70" s="4" t="inlineStr">
        <is>
          <t>2</t>
        </is>
      </c>
      <c r="E70" s="5" t="inlineStr">
        <is>
          <t>700,00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=HYPERLINK("https://leilaoonline.com.br/lote/detalhe/22408", "22052")</f>
      </c>
      <c r="B71" s="4" t="s">
        <f>=HYPERLINK("https://leilaoonline.com.br/lote/detalhe/22408", "SUCATA DE EQUIPAMENTOS DIVERSOS , SF, UND. SANTA HELENA ")</f>
      </c>
      <c r="C71" s="4" t="inlineStr">
        <is>
          <t>Vendido</t>
        </is>
      </c>
      <c r="D71" s="4" t="inlineStr">
        <is>
          <t>5</t>
        </is>
      </c>
      <c r="E71" s="5" t="inlineStr">
        <is>
          <t>1.100,00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=HYPERLINK("https://leilaoonline.com.br/lote/detalhe/22432", "23015")</f>
      </c>
      <c r="B72" s="4" t="s">
        <f>=HYPERLINK("https://leilaoonline.com.br/lote/detalhe/22432", "TRATOR VALMET 785, ANO 1996, FR23181, UND SANTA HELENA")</f>
      </c>
      <c r="C72" s="4" t="inlineStr">
        <is>
          <t>Vendido</t>
        </is>
      </c>
      <c r="D72" s="4" t="inlineStr">
        <is>
          <t>46</t>
        </is>
      </c>
      <c r="E72" s="5" t="inlineStr">
        <is>
          <t>16.550,00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=HYPERLINK("https://leilaoonline.com.br/lote/detalhe/22433", "23016")</f>
      </c>
      <c r="B73" s="4" t="s">
        <f>=HYPERLINK("https://leilaoonline.com.br/lote/detalhe/22433", "2 GERADOR E 1 POLICORTE SEM MOTOR VENDA COMO SUCATA, S/FR, UND SANTA HELENA")</f>
      </c>
      <c r="C73" s="4" t="inlineStr">
        <is>
          <t>Não vendido</t>
        </is>
      </c>
      <c r="D73" s="4" t="inlineStr">
        <is>
          <t>2</t>
        </is>
      </c>
      <c r="E73" s="5" t="inlineStr">
        <is>
          <t>1.400,00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=HYPERLINK("https://leilaoonline.com.br/lote/detalhe/21232", "24056")</f>
      </c>
      <c r="B74" s="4" t="s">
        <f>=HYPERLINK("https://leilaoonline.com.br/lote/detalhe/21232", " 14 ITENS - 4 DOSADOR, 3 SOBRADOR, 1 VOLUTA, 1 MOTOR, 3 BOMBAS E 2 REDUTOR, PATRIM.50964/053384, UND BOM RETIRO")</f>
      </c>
      <c r="C74" s="4" t="inlineStr">
        <is>
          <t>Vendido</t>
        </is>
      </c>
      <c r="D74" s="4" t="inlineStr">
        <is>
          <t>8</t>
        </is>
      </c>
      <c r="E74" s="5" t="inlineStr">
        <is>
          <t>1.600,00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=HYPERLINK("https://leilaoonline.com.br/lote/detalhe/21244", "24066")</f>
      </c>
      <c r="B75" s="4" t="s">
        <f>=HYPERLINK("https://leilaoonline.com.br/lote/detalhe/21244", "HIDRO ROLL, APROX. 4,5 ALTURA, ANO 2010  FR 23806, UND. BOM RETIRO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1.250,00</t>
        </is>
      </c>
      <c r="F75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2026-07-14T09:21:23.00Z</dcterms:created>
  <dc:creator>Tellks Tecnologia</dc:creator>
  <cp:revision>0</cp:revision>
</cp:coreProperties>
</file>