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RAÍZEN 23-09-2016 - MAQUINAS - CAMINHÕES - IMPLEMENTO AGRÍCOLA -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=HYPERLINK("https://leilaoonline.com.br/lote/detalhe/2403", "043")</f>
      </c>
      <c r="B11" s="4" t="s">
        <f>=HYPERLINK("https://leilaoonline.com.br/lote/detalhe/2403", "TRATOR FORD 6630, ANO 1998, SERIE LU1373, FR100414, UND DOIS CÓRREGOS")</f>
      </c>
      <c r="C11" s="4" t="inlineStr">
        <is>
          <t>Vendido</t>
        </is>
      </c>
      <c r="D11" s="4" t="inlineStr">
        <is>
          <t>107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=HYPERLINK("https://leilaoonline.com.br/lote/detalhe/2404", "044")</f>
      </c>
      <c r="B12" s="4" t="s">
        <f>=HYPERLINK("https://leilaoonline.com.br/lote/detalhe/2404", "SUCATA E OUTROS, PESO ESTIMADO 5 TON, S/FR,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=HYPERLINK("https://leilaoonline.com.br/lote/detalhe/2405", "045")</f>
      </c>
      <c r="B13" s="4" t="s">
        <f>=HYPERLINK("https://leilaoonline.com.br/lote/detalhe/2405", "15 ROLOS APROX. DE LONA BORRACHA ESPECIAL PARA TANQUE DE VINHAÇA, S/FR UND. DOIS CÓRREGOS")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=HYPERLINK("https://leilaoonline.com.br/lote/detalhe/2407", "046")</f>
      </c>
      <c r="B14" s="4" t="s">
        <f>=HYPERLINK("https://leilaoonline.com.br/lote/detalhe/2407", "TUBOS DE INOX COM FLANGE E TUBO DE FERRO EM GERAL 5T. APROX.UND DOIS CÓRREGOS")</f>
      </c>
      <c r="C14" s="4" t="inlineStr">
        <is>
          <t>Vendido</t>
        </is>
      </c>
      <c r="D14" s="4" t="inlineStr">
        <is>
          <t>82</t>
        </is>
      </c>
      <c r="E14" s="5" t="inlineStr">
        <is>
          <t>5.550,00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=HYPERLINK("https://leilaoonline.com.br/lote/detalhe/2406", "047")</f>
      </c>
      <c r="B15" s="4" t="s">
        <f>=HYPERLINK("https://leilaoonline.com.br/lote/detalhe/2406", "CARRETINHA SERV. DIVERSOS  COR CINZA, S/FR, UND. DOIS CÓRREGOS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=HYPERLINK("https://leilaoonline.com.br/lote/detalhe/2899", "1279")</f>
      </c>
      <c r="B16" s="4" t="s">
        <f>=HYPERLINK("https://leilaoonline.com.br/lote/detalhe/2899", " PICADOR/NIVELADOR (SEM OS 2 MANCAIS), S/FR UNID.ZANIN")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=HYPERLINK("https://leilaoonline.com.br/lote/detalhe/2922", "1285")</f>
      </c>
      <c r="B17" s="4" t="s">
        <f>=HYPERLINK("https://leilaoonline.com.br/lote/detalhe/2922", " BORRACHÃO S/FR, UNID. TAMOIO")</f>
      </c>
      <c r="C17" s="4" t="inlineStr">
        <is>
          <t>Vendido</t>
        </is>
      </c>
      <c r="D17" s="4" t="inlineStr">
        <is>
          <t>5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=HYPERLINK("https://leilaoonline.com.br/lote/detalhe/3419", "1287")</f>
      </c>
      <c r="B18" s="4" t="s">
        <f>=HYPERLINK("https://leilaoonline.com.br/lote/detalhe/3419", "GARRA HIDRÁULICA MOTOCANA 8,5T, S/FR, IMOB. 22010 UND TAMOIO")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=HYPERLINK("https://leilaoonline.com.br/lote/detalhe/3420", "1288")</f>
      </c>
      <c r="B19" s="4" t="s">
        <f>=HYPERLINK("https://leilaoonline.com.br/lote/detalhe/3420", "GARRA HIDRÁULICA MOTOCANA 8,5T, S/FR, IMOB 22007, UND TAMOIO")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=HYPERLINK("https://leilaoonline.com.br/lote/detalhe/2931", "2245")</f>
      </c>
      <c r="B20" s="4" t="s">
        <f>=HYPERLINK("https://leilaoonline.com.br/lote/detalhe/2931", "TRATOR CASE MX 240 MAGNUM 4X4, ANO 2010, FR88471, UND. BARRA")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=HYPERLINK("https://leilaoonline.com.br/lote/detalhe/2928", "2246")</f>
      </c>
      <c r="B21" s="4" t="s">
        <f>=HYPERLINK("https://leilaoonline.com.br/lote/detalhe/2928", " TRATOR CASE MX 240 MAGNUM 4X4, ANO 2010, FR88478, UND. BARRA")</f>
      </c>
      <c r="C21" s="4" t="inlineStr">
        <is>
          <t>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=HYPERLINK("https://leilaoonline.com.br/lote/detalhe/2930", "2247")</f>
      </c>
      <c r="B22" s="4" t="s">
        <f>=HYPERLINK("https://leilaoonline.com.br/lote/detalhe/2930", " TRATOR CASE MX 240 MAGNUM 4X4, ANO 2010, FR88474, UND. BARRA")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=HYPERLINK("https://leilaoonline.com.br/lote/detalhe/3406", "2266")</f>
      </c>
      <c r="B23" s="4" t="s">
        <f>=HYPERLINK("https://leilaoonline.com.br/lote/detalhe/3406", "SUBSOLADOR, CULTIVADOR, TANQUE E OUTROS, UND. DIAMANTE")</f>
      </c>
      <c r="C23" s="4" t="inlineStr">
        <is>
          <t>Vendido</t>
        </is>
      </c>
      <c r="D23" s="4" t="inlineStr">
        <is>
          <t>22</t>
        </is>
      </c>
      <c r="E23" s="5" t="inlineStr">
        <is>
          <t>3.700,00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=HYPERLINK("https://leilaoonline.com.br/lote/detalhe/3408", "2274")</f>
      </c>
      <c r="B24" s="4" t="s">
        <f>=HYPERLINK("https://leilaoonline.com.br/lote/detalhe/3408", " CURVAS  DE  AÇO DIVERSAS MED. S/FR, UND DIAMANTE")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=HYPERLINK("https://leilaoonline.com.br/lote/detalhe/2269", "2283")</f>
      </c>
      <c r="B25" s="4" t="s">
        <f>=HYPERLINK("https://leilaoonline.com.br/lote/detalhe/2269", " SUCATA DE REBOQUE SEM DOCUMENTO, FR75026  UNID. DIAMANTE")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=HYPERLINK("https://leilaoonline.com.br/lote/detalhe/2904", "2284")</f>
      </c>
      <c r="B26" s="4" t="s">
        <f>=HYPERLINK("https://leilaoonline.com.br/lote/detalhe/2904", " REBOQUE USICAMP 7,80 M, ANO 2006, FR88602, UNID. DIAMANTE")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=HYPERLINK("https://leilaoonline.com.br/lote/detalhe/2907", "2289")</f>
      </c>
      <c r="B27" s="4" t="s">
        <f>=HYPERLINK("https://leilaoonline.com.br/lote/detalhe/2907", " REBOQUE CANA PICADA, ANO 1997, FR 70343 UND. DIAMANTE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=HYPERLINK("https://leilaoonline.com.br/lote/detalhe/2905", "2302")</f>
      </c>
      <c r="B28" s="4" t="s">
        <f>=HYPERLINK("https://leilaoonline.com.br/lote/detalhe/2905", " TROCADOR DE CALOR, PAT. 77010, S/FR, UND. DIAMANTE")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=HYPERLINK("https://leilaoonline.com.br/lote/detalhe/3415", "2305")</f>
      </c>
      <c r="B29" s="4" t="s">
        <f>=HYPERLINK("https://leilaoonline.com.br/lote/detalhe/3415", "  3 MAQUINA DE SOLDA MARCA BAMBOZZI, S/FR,  UND DIAMANTE")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=HYPERLINK("https://leilaoonline.com.br/lote/detalhe/2908", "2306")</f>
      </c>
      <c r="B30" s="4" t="s">
        <f>=HYPERLINK("https://leilaoonline.com.br/lote/detalhe/2908", "CALDEIRA DEDINI V-2/4 32T/H 145ATM, IMOB. 103346, OUTROS ITENS, UNID DIAMANTE")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=HYPERLINK("https://leilaoonline.com.br/lote/detalhe/3405", "2307")</f>
      </c>
      <c r="B31" s="4" t="s">
        <f>=HYPERLINK("https://leilaoonline.com.br/lote/detalhe/3405", "PEÇAS DE COLHEDORA JD E 12 PRATELEIRAS TIPO BANCADAS,  S/FR UND DIAMANTE")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=HYPERLINK("https://leilaoonline.com.br/lote/detalhe/3407", "2308")</f>
      </c>
      <c r="B32" s="4" t="s">
        <f>=HYPERLINK("https://leilaoonline.com.br/lote/detalhe/3407", "150 PRATOS APROX. S/FR UND DIAMANTE")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=HYPERLINK("https://leilaoonline.com.br/lote/detalhe/2266", "3788")</f>
      </c>
      <c r="B33" s="4" t="s">
        <f>=HYPERLINK("https://leilaoonline.com.br/lote/detalhe/2266", " CONEXÕES T GALVANIZADAS DE 6P 15 UND. APROX.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=HYPERLINK("https://leilaoonline.com.br/lote/detalhe/2401", "3818")</f>
      </c>
      <c r="B34" s="4" t="s">
        <f>=HYPERLINK("https://leilaoonline.com.br/lote/detalhe/2401", "UNIFORME APROXIM, 1800 PEÇAS, S/FR UND BARRA. 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=HYPERLINK("https://leilaoonline.com.br/lote/detalhe/2402", "3819")</f>
      </c>
      <c r="B35" s="4" t="s">
        <f>=HYPERLINK("https://leilaoonline.com.br/lote/detalhe/2402", "2 BANCOS, MESA DE CENTRO E 2 VASOS, S/FR, UND BARRA")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=HYPERLINK("https://leilaoonline.com.br/lote/detalhe/2415", "3820")</f>
      </c>
      <c r="B36" s="4" t="s">
        <f>=HYPERLINK("https://leilaoonline.com.br/lote/detalhe/2415", " SUBSOLADOR,FR103230, CARROCERIA PRANCHA TIPO MUNK, S/FR, UND. BARRA")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=HYPERLINK("https://leilaoonline.com.br/lote/detalhe/2412", "3821")</f>
      </c>
      <c r="B37" s="4" t="s">
        <f>=HYPERLINK("https://leilaoonline.com.br/lote/detalhe/2412", " CAMINHÃO V.W 24-220 6X4, PLACA BWT3398, COR BRANCA, ANO/MOD 1994, FR 96413 CARROC TANQUE FR98864, UND BARRA")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37.000,00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=HYPERLINK("https://leilaoonline.com.br/lote/detalhe/2414", "3822")</f>
      </c>
      <c r="B38" s="4" t="s">
        <f>=HYPERLINK("https://leilaoonline.com.br/lote/detalhe/2414", " PISTÕES, CÂMBIO, E OUTROS  40 ITENS  APROX. S/FR, UND BARRA")</f>
      </c>
      <c r="C38" s="4" t="inlineStr">
        <is>
          <t>Vendido</t>
        </is>
      </c>
      <c r="D38" s="4" t="inlineStr">
        <is>
          <t>117</t>
        </is>
      </c>
      <c r="E38" s="5" t="inlineStr">
        <is>
          <t>13.000,00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=HYPERLINK("https://leilaoonline.com.br/lote/detalhe/2413", "3823")</f>
      </c>
      <c r="B39" s="4" t="s">
        <f>=HYPERLINK("https://leilaoonline.com.br/lote/detalhe/2413", " 6 ARMÁRIOS E UM ROLO DE BORRACHA, S/FR UND. BARRA")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=HYPERLINK("https://leilaoonline.com.br/lote/detalhe/2416", "3824")</f>
      </c>
      <c r="B40" s="4" t="s">
        <f>=HYPERLINK("https://leilaoonline.com.br/lote/detalhe/2416", " PÁ CARREGADEIRA SUCATA, FR163550, UND BARRA")</f>
      </c>
      <c r="C40" s="4" t="inlineStr">
        <is>
          <t>Vendido</t>
        </is>
      </c>
      <c r="D40" s="4" t="inlineStr">
        <is>
          <t>123</t>
        </is>
      </c>
      <c r="E40" s="5" t="inlineStr">
        <is>
          <t>34.000,00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=HYPERLINK("https://leilaoonline.com.br/lote/detalhe/2880", "3825")</f>
      </c>
      <c r="B41" s="4" t="s">
        <f>=HYPERLINK("https://leilaoonline.com.br/lote/detalhe/2880", " TRATOR FORD NEW HOLLAND, 6630  - RELÍQUIA - SEM USO, S/FR, UND. BARRA 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=HYPERLINK("https://leilaoonline.com.br/lote/detalhe/2879", "3826")</f>
      </c>
      <c r="B42" s="4" t="s">
        <f>=HYPERLINK("https://leilaoonline.com.br/lote/detalhe/2879", " CASE MX 270 MAGNUM 4X4,  ANO 2006, FR100040, UND. BARRA")</f>
      </c>
      <c r="C42" s="4" t="inlineStr">
        <is>
          <t>Vendido</t>
        </is>
      </c>
      <c r="D42" s="4" t="inlineStr">
        <is>
          <t>29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=HYPERLINK("https://leilaoonline.com.br/lote/detalhe/2882", "3828")</f>
      </c>
      <c r="B43" s="4" t="s">
        <f>=HYPERLINK("https://leilaoonline.com.br/lote/detalhe/2882", " PEÇAS DIVERSAS DE TRATORES, CÂMBIOS, ENGRENAGENS E OUTROS S/FR,  UND. BARRA")</f>
      </c>
      <c r="C43" s="4" t="inlineStr">
        <is>
          <t>Vendido</t>
        </is>
      </c>
      <c r="D43" s="4" t="inlineStr">
        <is>
          <t>9</t>
        </is>
      </c>
      <c r="E43" s="5" t="inlineStr">
        <is>
          <t>1.950,00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=HYPERLINK("https://leilaoonline.com.br/lote/detalhe/2895", "3829")</f>
      </c>
      <c r="B44" s="4" t="s">
        <f>=HYPERLINK("https://leilaoonline.com.br/lote/detalhe/2895", "22 VARIADORES, PESO ESTIMADO 10T, S/FR, UND. BARRA")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6.600,00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=HYPERLINK("https://leilaoonline.com.br/lote/detalhe/3361", "3830")</f>
      </c>
      <c r="B45" s="4" t="s">
        <f>=HYPERLINK("https://leilaoonline.com.br/lote/detalhe/3361", " SUCATA DE FIO AUTOMOTIVO 250KG E 100KG DE OUTROS MATERIAIS, QDA. APROX. S/FR  . UND BARRA")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=HYPERLINK("https://leilaoonline.com.br/lote/detalhe/3360", "3832")</f>
      </c>
      <c r="B46" s="4" t="s">
        <f>=HYPERLINK("https://leilaoonline.com.br/lote/detalhe/3360", " REBOQUE FACCHINI 8,00 M, ANO 1992,PLACA BWJ4141, FR96157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4.600,00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=HYPERLINK("https://leilaoonline.com.br/lote/detalhe/3359", "3833")</f>
      </c>
      <c r="B47" s="4" t="s">
        <f>=HYPERLINK("https://leilaoonline.com.br/lote/detalhe/3359", " REBOQUE LENÇOIS 7,50 M, PLACA BJJ9915, ANO 1995, FR70313 UND BARRA")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=HYPERLINK("https://leilaoonline.com.br/lote/detalhe/3358", "3834")</f>
      </c>
      <c r="B48" s="4" t="s">
        <f>=HYPERLINK("https://leilaoonline.com.br/lote/detalhe/3358", " REBOQUE LENÇOIS 7,50 M, PLACA BJJ9682, ANO 1995, FR70312 UND BARRA")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=HYPERLINK("https://leilaoonline.com.br/lote/detalhe/3356", "3835")</f>
      </c>
      <c r="B49" s="4" t="s">
        <f>=HYPERLINK("https://leilaoonline.com.br/lote/detalhe/3356", " REBOQUE SUCATEADO, PLACA CLX7260, ANO 1997, TECTRAN 8,20M CANA INTEIRA, FR70323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=HYPERLINK("https://leilaoonline.com.br/lote/detalhe/3362", "3836")</f>
      </c>
      <c r="B50" s="4" t="s">
        <f>=HYPERLINK("https://leilaoonline.com.br/lote/detalhe/3362", " CAIXA FIBRA VIDRO 15000LTS. APROX. S/FR .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=HYPERLINK("https://leilaoonline.com.br/lote/detalhe/3404", "3837")</f>
      </c>
      <c r="B51" s="4" t="s">
        <f>=HYPERLINK("https://leilaoonline.com.br/lote/detalhe/3404", "1 PHMETRO TECNOPON, BALANÇA E OUTROS, S/FR UND BARRA 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=HYPERLINK("https://leilaoonline.com.br/lote/detalhe/3603", "3838")</f>
      </c>
      <c r="B52" s="4" t="s">
        <f>=HYPERLINK("https://leilaoonline.com.br/lote/detalhe/3603", "PNEUS USADOS, S/FR, UND BARRA")</f>
      </c>
      <c r="C52" s="4" t="inlineStr">
        <is>
          <t>Vendido</t>
        </is>
      </c>
      <c r="D52" s="4" t="inlineStr">
        <is>
          <t>51</t>
        </is>
      </c>
      <c r="E52" s="5" t="inlineStr">
        <is>
          <t>5.300,00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=HYPERLINK("https://leilaoonline.com.br/lote/detalhe/2267", "4449")</f>
      </c>
      <c r="B53" s="4" t="s">
        <f>=HYPERLINK("https://leilaoonline.com.br/lote/detalhe/2267", " 1 CARRO TRANSP. E OUTROS ITENS. UND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=HYPERLINK("https://leilaoonline.com.br/lote/detalhe/3413", "4460")</f>
      </c>
      <c r="B54" s="4" t="s">
        <f>=HYPERLINK("https://leilaoonline.com.br/lote/detalhe/3413", " BANHO MARIA E BALÇÕES E OUTROS S/FR, UND COSTA PINTO 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=HYPERLINK("https://leilaoonline.com.br/lote/detalhe/2901", "4463")</f>
      </c>
      <c r="B55" s="4" t="s">
        <f>=HYPERLINK("https://leilaoonline.com.br/lote/detalhe/2901", " IMPLEMENTO COBRIDOR, FR67113, UND COSTA PINTO")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=HYPERLINK("https://leilaoonline.com.br/lote/detalhe/2902", "4469")</f>
      </c>
      <c r="B56" s="4" t="s">
        <f>=HYPERLINK("https://leilaoonline.com.br/lote/detalhe/2902", " CENTRIFUGA DE VINHO, S/FR, UND COSTA PINTO")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=HYPERLINK("https://leilaoonline.com.br/lote/detalhe/2271", "4472")</f>
      </c>
      <c r="B57" s="4" t="s">
        <f>=HYPERLINK("https://leilaoonline.com.br/lote/detalhe/2271", " CARROCERIA CANA PICADA (COR VERDE) S/FR, UND COSTA PINTO")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=HYPERLINK("https://leilaoonline.com.br/lote/detalhe/2906", "4474")</f>
      </c>
      <c r="B58" s="4" t="s">
        <f>=HYPERLINK("https://leilaoonline.com.br/lote/detalhe/2906", " CARROCERIA CANA PICADA S/FR (AZUL) UNID COSTA PINTO")</f>
      </c>
      <c r="C58" s="4" t="inlineStr">
        <is>
          <t>Vendido</t>
        </is>
      </c>
      <c r="D58" s="4" t="inlineStr">
        <is>
          <t>25</t>
        </is>
      </c>
      <c r="E58" s="5" t="inlineStr">
        <is>
          <t>4.800,00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=HYPERLINK("https://leilaoonline.com.br/lote/detalhe/2923", "4477")</f>
      </c>
      <c r="B59" s="4" t="s">
        <f>=HYPERLINK("https://leilaoonline.com.br/lote/detalhe/2923", " CONCHA DIANTEIRA RETRO CAT 416D UNID COSTA PINTO")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=HYPERLINK("https://leilaoonline.com.br/lote/detalhe/2409", "4479")</f>
      </c>
      <c r="B60" s="4" t="s">
        <f>=HYPERLINK("https://leilaoonline.com.br/lote/detalhe/2409", "SERRA DE USINAGEM, SEM Nº FROTA, UND. COSTA PINTO")</f>
      </c>
      <c r="C60" s="4" t="inlineStr">
        <is>
          <t>Vendido</t>
        </is>
      </c>
      <c r="D60" s="4" t="inlineStr">
        <is>
          <t>6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=HYPERLINK("https://leilaoonline.com.br/lote/detalhe/2410", "4480")</f>
      </c>
      <c r="B61" s="4" t="s">
        <f>=HYPERLINK("https://leilaoonline.com.br/lote/detalhe/2410", "TORNO CONVENCIONAL ROMI, SEM Nº FROTA, UND. COSTA PITO")</f>
      </c>
      <c r="C61" s="4" t="inlineStr">
        <is>
          <t>Vendido</t>
        </is>
      </c>
      <c r="D61" s="4" t="inlineStr">
        <is>
          <t>69</t>
        </is>
      </c>
      <c r="E61" s="5" t="inlineStr">
        <is>
          <t>12.400,00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=HYPERLINK("https://leilaoonline.com.br/lote/detalhe/2411", "4481")</f>
      </c>
      <c r="B62" s="4" t="s">
        <f>=HYPERLINK("https://leilaoonline.com.br/lote/detalhe/2411", "FURADEIRA DE COLUNA, SEM Nº FROTA,  UND. COSTA PINTO")</f>
      </c>
      <c r="C62" s="4" t="inlineStr">
        <is>
          <t>Vendido</t>
        </is>
      </c>
      <c r="D62" s="4" t="inlineStr">
        <is>
          <t>29</t>
        </is>
      </c>
      <c r="E62" s="5" t="inlineStr">
        <is>
          <t>2.650,00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=HYPERLINK("https://leilaoonline.com.br/lote/detalhe/3454", "4482")</f>
      </c>
      <c r="B63" s="4" t="s">
        <f>=HYPERLINK("https://leilaoonline.com.br/lote/detalhe/3454", " GRADE LEVE, FR57015 UND COSTA PINTO")</f>
      </c>
      <c r="C63" s="4" t="inlineStr">
        <is>
          <t>Vendido</t>
        </is>
      </c>
      <c r="D63" s="4" t="inlineStr">
        <is>
          <t>15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=HYPERLINK("https://leilaoonline.com.br/lote/detalhe/3458", "4483")</f>
      </c>
      <c r="B64" s="4" t="s">
        <f>=HYPERLINK("https://leilaoonline.com.br/lote/detalhe/3458", " CARRETA ESP.CALC. SOLLUS, FR57238, UND COSTA PINTO")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=HYPERLINK("https://leilaoonline.com.br/lote/detalhe/3459", "4484")</f>
      </c>
      <c r="B65" s="4" t="s">
        <f>=HYPERLINK("https://leilaoonline.com.br/lote/detalhe/3459", " SULCADOR 4 LINHAS FAB.PROP. FR57290,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=HYPERLINK("https://leilaoonline.com.br/lote/detalhe/3457", "4485")</f>
      </c>
      <c r="B66" s="4" t="s">
        <f>=HYPERLINK("https://leilaoonline.com.br/lote/detalhe/3457", " CARRETA SERVIÇO GERAIS, FR57301,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=HYPERLINK("https://leilaoonline.com.br/lote/detalhe/3465", "4486")</f>
      </c>
      <c r="B67" s="4" t="s">
        <f>=HYPERLINK("https://leilaoonline.com.br/lote/detalhe/3465", " FURADEIRA DE COLUNA FUNDOYA, IMOB. BAR2-139802-0, UND COSTA PINTO")</f>
      </c>
      <c r="C67" s="4" t="inlineStr">
        <is>
          <t>Vendido</t>
        </is>
      </c>
      <c r="D67" s="4" t="inlineStr">
        <is>
          <t>13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=HYPERLINK("https://leilaoonline.com.br/lote/detalhe/3464", "4487")</f>
      </c>
      <c r="B68" s="4" t="s">
        <f>=HYPERLINK("https://leilaoonline.com.br/lote/detalhe/3464", " JET AÇÚCAR, S/FR  UND COSTA PINTO")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=HYPERLINK("https://leilaoonline.com.br/lote/detalhe/3463", "4488")</f>
      </c>
      <c r="B69" s="4" t="s">
        <f>=HYPERLINK("https://leilaoonline.com.br/lote/detalhe/3463", " TANQUE FIBRA, S/FR,  UND COSTA PINTO")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=HYPERLINK("https://leilaoonline.com.br/lote/detalhe/3467", "4489")</f>
      </c>
      <c r="B70" s="4" t="s">
        <f>=HYPERLINK("https://leilaoonline.com.br/lote/detalhe/3467", " CARRETA PLANTIO, S/FR PATRIM. 059131,  UND COSTA PINTO")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=HYPERLINK("https://leilaoonline.com.br/lote/detalhe/3462", "4490")</f>
      </c>
      <c r="B71" s="4" t="s">
        <f>=HYPERLINK("https://leilaoonline.com.br/lote/detalhe/3462", " CHARRETE TRAÇÃO ANIMAL, S/FR,  UND COSTA PINTO")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=HYPERLINK("https://leilaoonline.com.br/lote/detalhe/3409", "5375")</f>
      </c>
      <c r="B72" s="4" t="s">
        <f>=HYPERLINK("https://leilaoonline.com.br/lote/detalhe/3409", " 7 RASTELOS COR VERDE, S/FR, UND BONFIM")</f>
      </c>
      <c r="C72" s="4" t="inlineStr">
        <is>
          <t>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=HYPERLINK("https://leilaoonline.com.br/lote/detalhe/2898", "5411")</f>
      </c>
      <c r="B73" s="4" t="s">
        <f>=HYPERLINK("https://leilaoonline.com.br/lote/detalhe/2898", " 4  SUCATA CARROCERIA DE CANA PICADA E INTEIRA, IMOB 052316 UND BONFIM")</f>
      </c>
      <c r="C73" s="4" t="inlineStr">
        <is>
          <t>Vendido</t>
        </is>
      </c>
      <c r="D73" s="4" t="inlineStr">
        <is>
          <t>28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=HYPERLINK("https://leilaoonline.com.br/lote/detalhe/3410", "5430")</f>
      </c>
      <c r="B74" s="4" t="s">
        <f>=HYPERLINK("https://leilaoonline.com.br/lote/detalhe/3410", " 2 PENEIRAS MOLECULARES S/FR, UND BONFIM")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=HYPERLINK("https://leilaoonline.com.br/lote/detalhe/3346", "5468")</f>
      </c>
      <c r="B75" s="4" t="s">
        <f>=HYPERLINK("https://leilaoonline.com.br/lote/detalhe/3346", " BOTIJÕES (CILINDRO) 25 UND. DIVERSOS TAM/MOD APROXIMADAMENTE S/FR UND BONFIM")</f>
      </c>
      <c r="C75" s="4" t="inlineStr">
        <is>
          <t>Vendido</t>
        </is>
      </c>
      <c r="D75" s="4" t="inlineStr">
        <is>
          <t>13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=HYPERLINK("https://leilaoonline.com.br/lote/detalhe/3355", "5472")</f>
      </c>
      <c r="B76" s="4" t="s">
        <f>=HYPERLINK("https://leilaoonline.com.br/lote/detalhe/3355", " REBOQUE FACCHINI 7,50M, PLACA BKE4566, FR121235 UND BONFIM")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=HYPERLINK("https://leilaoonline.com.br/lote/detalhe/3352", "5474")</f>
      </c>
      <c r="B77" s="4" t="s">
        <f>=HYPERLINK("https://leilaoonline.com.br/lote/detalhe/3352", " REB/FACCHINI RFRBC /REB. CANA PICADA, ANO 1995, PLACA BKE4596, FR FR12260 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=HYPERLINK("https://leilaoonline.com.br/lote/detalhe/3423", "5475")</f>
      </c>
      <c r="B78" s="4" t="s">
        <f>=HYPERLINK("https://leilaoonline.com.br/lote/detalhe/3423", "PORTÃO DE 5.5 DE COMPRIMENTO POR 1.5 DE ALTURA, S/FR UND BONFIM")</f>
      </c>
      <c r="C78" s="4" t="inlineStr">
        <is>
          <t>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=HYPERLINK("https://leilaoonline.com.br/lote/detalhe/2917", "8256")</f>
      </c>
      <c r="B79" s="4" t="s">
        <f>=HYPERLINK("https://leilaoonline.com.br/lote/detalhe/2917", " QUEBRA LOMBO SERMAG UND RAFARD")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650,00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=HYPERLINK("https://leilaoonline.com.br/lote/detalhe/2916", "8257")</f>
      </c>
      <c r="B80" s="4" t="s">
        <f>=HYPERLINK("https://leilaoonline.com.br/lote/detalhe/2916", " CULTIVADOR FR37955,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=HYPERLINK("https://leilaoonline.com.br/lote/detalhe/2918", "8266")</f>
      </c>
      <c r="B81" s="4" t="s">
        <f>=HYPERLINK("https://leilaoonline.com.br/lote/detalhe/2918", " 4 TANQUES DE AÇO NO ESTADO, S/FR UND RAFARD")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=HYPERLINK("https://leilaoonline.com.br/lote/detalhe/2903", "8267")</f>
      </c>
      <c r="B82" s="4" t="s">
        <f>=HYPERLINK("https://leilaoonline.com.br/lote/detalhe/2903", " JET AÇUCAR,S/FR, UND RAFARD")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=HYPERLINK("https://leilaoonline.com.br/lote/detalhe/3414", "8271")</f>
      </c>
      <c r="B83" s="4" t="s">
        <f>=HYPERLINK("https://leilaoonline.com.br/lote/detalhe/3414", "FREEZER, BANHO MARIA E OUTROS S/FR, UND RAFARD")</f>
      </c>
      <c r="C83" s="4" t="inlineStr">
        <is>
          <t>Vendido</t>
        </is>
      </c>
      <c r="D83" s="4" t="inlineStr">
        <is>
          <t>6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=HYPERLINK("https://leilaoonline.com.br/lote/detalhe/3416", "8276")</f>
      </c>
      <c r="B84" s="4" t="s">
        <f>=HYPERLINK("https://leilaoonline.com.br/lote/detalhe/3416", " IMPLEMENTO ARADO, SUCATEADO S/FR, UND. RAFARD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=HYPERLINK("https://leilaoonline.com.br/lote/detalhe/3417", "8277")</f>
      </c>
      <c r="B85" s="4" t="s">
        <f>=HYPERLINK("https://leilaoonline.com.br/lote/detalhe/3417", "EQUIPAMENTOS DE COZINHA INDUSTRIAL E OUTROS S/FR, UND RAFARD")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=HYPERLINK("https://leilaoonline.com.br/lote/detalhe/3418", "8278")</f>
      </c>
      <c r="B86" s="4" t="s">
        <f>=HYPERLINK("https://leilaoonline.com.br/lote/detalhe/3418", "EQUIPAMENTOS DE GINASTICA E OUTROS, S/FR, UND RAFARD")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=HYPERLINK("https://leilaoonline.com.br/lote/detalhe/2272", "8279")</f>
      </c>
      <c r="B87" s="4" t="s">
        <f>=HYPERLINK("https://leilaoonline.com.br/lote/detalhe/2272", "ROÇADEIRA E MOTO SERRA, S/FR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=HYPERLINK("https://leilaoonline.com.br/lote/detalhe/3456", "8284")</f>
      </c>
      <c r="B88" s="4" t="s">
        <f>=HYPERLINK("https://leilaoonline.com.br/lote/detalhe/3456", " EMPILHADORA HYSTER, ANO 2000, SÉRIE H177Y4823X, FR63020, UND RAFARD")</f>
      </c>
      <c r="C88" s="4" t="inlineStr">
        <is>
          <t>Vendido</t>
        </is>
      </c>
      <c r="D88" s="4" t="inlineStr">
        <is>
          <t>42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=HYPERLINK("https://leilaoonline.com.br/lote/detalhe/3455", "8285")</f>
      </c>
      <c r="B89" s="4" t="s">
        <f>=HYPERLINK("https://leilaoonline.com.br/lote/detalhe/3455", " CARRETA TORTA DE FILTRO, FRFR67069, UND RAFARD")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=HYPERLINK("https://leilaoonline.com.br/lote/detalhe/3461", "8286")</f>
      </c>
      <c r="B90" s="4" t="s">
        <f>=HYPERLINK("https://leilaoonline.com.br/lote/detalhe/3461", "GARFOS CARREGADEIRA S/FR, COBRIDOR, FR67138, UND RAFARD")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=HYPERLINK("https://leilaoonline.com.br/lote/detalhe/3468", "8287")</f>
      </c>
      <c r="B91" s="4" t="s">
        <f>=HYPERLINK("https://leilaoonline.com.br/lote/detalhe/3468", " 2 MAQUINAS DE SOLDA, S/FR, UND RAFARD")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=HYPERLINK("https://leilaoonline.com.br/lote/detalhe/3470", "8289")</f>
      </c>
      <c r="B92" s="4" t="s">
        <f>=HYPERLINK("https://leilaoonline.com.br/lote/detalhe/3470", " 3 CABINES VALTRA,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=HYPERLINK("https://leilaoonline.com.br/lote/detalhe/2919", "9143")</f>
      </c>
      <c r="B93" s="4" t="s">
        <f>=HYPERLINK("https://leilaoonline.com.br/lote/detalhe/2919", " TANQUE INDUSTRIAL, S/FR, UND SÃO FRANCISCO")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=HYPERLINK("https://leilaoonline.com.br/lote/detalhe/3460", "9145")</f>
      </c>
      <c r="B94" s="4" t="s">
        <f>=HYPERLINK("https://leilaoonline.com.br/lote/detalhe/3460", " CAMINHÃO M.BENZ 2213 BASCULANTE, ANO 1978, FR34069, UND SÃO FRANCISCO")</f>
      </c>
      <c r="C94" s="4" t="inlineStr">
        <is>
          <t>Vendido</t>
        </is>
      </c>
      <c r="D94" s="4" t="inlineStr">
        <is>
          <t>34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=HYPERLINK("https://leilaoonline.com.br/lote/detalhe/3421", "11415")</f>
      </c>
      <c r="B95" s="4" t="s">
        <f>=HYPERLINK("https://leilaoonline.com.br/lote/detalhe/3421", " ESTEIRA TRANSP. DE ACUÇAR, TRANSPORTADOR,  IMOB. 112214/112594 UND SERRA")</f>
      </c>
      <c r="C95" s="4" t="inlineStr">
        <is>
          <t>Não vendido</t>
        </is>
      </c>
      <c r="D95" s="4" t="inlineStr">
        <is>
          <t>10</t>
        </is>
      </c>
      <c r="E95" s="5" t="inlineStr">
        <is>
          <t>1.900,00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=HYPERLINK("https://leilaoonline.com.br/lote/detalhe/3422", "11416")</f>
      </c>
      <c r="B96" s="4" t="s">
        <f>=HYPERLINK("https://leilaoonline.com.br/lote/detalhe/3422", "TOMBADOR CANA , S/FR UND SERRA")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=HYPERLINK("https://leilaoonline.com.br/lote/detalhe/2909", "12111")</f>
      </c>
      <c r="B97" s="4" t="s">
        <f>=HYPERLINK("https://leilaoonline.com.br/lote/detalhe/2909", " ENLEIRADEIRA, ANO 2009, FR134025, UND JUNQUEIRA")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=HYPERLINK("https://leilaoonline.com.br/lote/detalhe/2910", "12121")</f>
      </c>
      <c r="B98" s="4" t="s">
        <f>=HYPERLINK("https://leilaoonline.com.br/lote/detalhe/2910", " CARROCERIA COMBOIO, ANO 2010, FR92092, UND JUNQUEIRA")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=HYPERLINK("https://leilaoonline.com.br/lote/detalhe/2911", "12123")</f>
      </c>
      <c r="B99" s="4" t="s">
        <f>=HYPERLINK("https://leilaoonline.com.br/lote/detalhe/2911", " TRANSBORDO SANTAL 8 T, ANO 1998 FR91323, UND JUNQUEIRA")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=HYPERLINK("https://leilaoonline.com.br/lote/detalhe/2912", "12124")</f>
      </c>
      <c r="B100" s="4" t="s">
        <f>=HYPERLINK("https://leilaoonline.com.br/lote/detalhe/2912", " TRANSBORDO SANTAL 8 T, ANO 1998 FR91329,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=HYPERLINK("https://leilaoonline.com.br/lote/detalhe/2913", "12132")</f>
      </c>
      <c r="B101" s="4" t="s">
        <f>=HYPERLINK("https://leilaoonline.com.br/lote/detalhe/2913", " CARRETA SERV. DIVERSOS, ANO 2006 FR 92702, UND JUNQUEIRA")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=HYPERLINK("https://leilaoonline.com.br/lote/detalhe/2914", "12135")</f>
      </c>
      <c r="B102" s="4" t="s">
        <f>=HYPERLINK("https://leilaoonline.com.br/lote/detalhe/2914", " CALDEIRA DE INOX, S/FR UND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=HYPERLINK("https://leilaoonline.com.br/lote/detalhe/3411", "12136")</f>
      </c>
      <c r="B103" s="4" t="s">
        <f>=HYPERLINK("https://leilaoonline.com.br/lote/detalhe/3411", " MAQUINA SOPRADORA DE FILTRO DE AR, S/FR UND JUNQUEIRA")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=HYPERLINK("https://leilaoonline.com.br/lote/detalhe/3412", "12152")</f>
      </c>
      <c r="B104" s="4" t="s">
        <f>=HYPERLINK("https://leilaoonline.com.br/lote/detalhe/3412", " MÓVEIS, UTENSÍLIOS E DIVERSOS, S/FR UND JUNQUEIRA")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=HYPERLINK("https://leilaoonline.com.br/lote/detalhe/2915", "12166")</f>
      </c>
      <c r="B105" s="4" t="s">
        <f>=HYPERLINK("https://leilaoonline.com.br/lote/detalhe/2915", " COBRIDOR, ANO 2008 FR92728, UND JUNQUEIRA")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=HYPERLINK("https://leilaoonline.com.br/lote/detalhe/3381", "12177")</f>
      </c>
      <c r="B106" s="4" t="s">
        <f>=HYPERLINK("https://leilaoonline.com.br/lote/detalhe/3381", " ARADO, ANO 2006, SÉRIE A11L0129, FR92707, UND JUNQUEIRA")</f>
      </c>
      <c r="C106" s="4" t="inlineStr">
        <is>
          <t>Vendido</t>
        </is>
      </c>
      <c r="D106" s="4" t="inlineStr">
        <is>
          <t>15</t>
        </is>
      </c>
      <c r="E106" s="5" t="inlineStr">
        <is>
          <t>2.850,00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=HYPERLINK("https://leilaoonline.com.br/lote/detalhe/3380", "12178")</f>
      </c>
      <c r="B107" s="4" t="s">
        <f>=HYPERLINK("https://leilaoonline.com.br/lote/detalhe/3380", " TRANSBORDO SMR 10500 10 T, ANO 2008, SÉRIE 02283 SMR10000, FR10130,UND JUNQUEIRA")</f>
      </c>
      <c r="C107" s="4" t="inlineStr">
        <is>
          <t>Não vendido</t>
        </is>
      </c>
      <c r="D107" s="4" t="inlineStr">
        <is>
          <t>36</t>
        </is>
      </c>
      <c r="E107" s="5" t="inlineStr">
        <is>
          <t>6.250,00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=HYPERLINK("https://leilaoonline.com.br/lote/detalhe/3379", "12179")</f>
      </c>
      <c r="B108" s="4" t="s">
        <f>=HYPERLINK("https://leilaoonline.com.br/lote/detalhe/3379", " TRANSBORDO SANTAL VT 10T, ANO 2009, SÉRIE 68279, FR10145, UND JUNQUEIRA")</f>
      </c>
      <c r="C108" s="4" t="inlineStr">
        <is>
          <t>Vendido</t>
        </is>
      </c>
      <c r="D108" s="4" t="inlineStr">
        <is>
          <t>43</t>
        </is>
      </c>
      <c r="E108" s="5" t="inlineStr">
        <is>
          <t>7.300,00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=HYPERLINK("https://leilaoonline.com.br/lote/detalhe/3378", "12180")</f>
      </c>
      <c r="B109" s="4" t="s">
        <f>=HYPERLINK("https://leilaoonline.com.br/lote/detalhe/3378", " TRANSBORDO SANTAL VT 10T, ANO 2009, SÉRIE 68281, FR10143, UND JUNQUEIRA")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7.300,00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=HYPERLINK("https://leilaoonline.com.br/lote/detalhe/3382", "12181")</f>
      </c>
      <c r="B110" s="4" t="s">
        <f>=HYPERLINK("https://leilaoonline.com.br/lote/detalhe/3382", " TRANSBORDO SMR 10500 10 T, ANO 2008, SÉRIE SMR10000, FR10136,UND JUNQUEIRA")</f>
      </c>
      <c r="C110" s="4" t="inlineStr">
        <is>
          <t>Não vendido</t>
        </is>
      </c>
      <c r="D110" s="4" t="inlineStr">
        <is>
          <t>44</t>
        </is>
      </c>
      <c r="E110" s="5" t="inlineStr">
        <is>
          <t>7.450,00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=HYPERLINK("https://leilaoonline.com.br/lote/detalhe/3383", "12182")</f>
      </c>
      <c r="B111" s="4" t="s">
        <f>=HYPERLINK("https://leilaoonline.com.br/lote/detalhe/3383", " TRANSBORDO SMR 10500 10 T, ANO 2008, SÉRIE 02280 SMR10000, FR10128,UND JUNQUEIRA")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6.000,00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=HYPERLINK("https://leilaoonline.com.br/lote/detalhe/3387", "12183")</f>
      </c>
      <c r="B112" s="4" t="s">
        <f>=HYPERLINK("https://leilaoonline.com.br/lote/detalhe/3387", " TRANSBORDO SMR 10500 10 T, ANO 2008, SÉRIE 02281 SMR10000, FR10127,UND JUNQUEIRA")</f>
      </c>
      <c r="C112" s="4" t="inlineStr">
        <is>
          <t>Não vendido</t>
        </is>
      </c>
      <c r="D112" s="4" t="inlineStr">
        <is>
          <t>47</t>
        </is>
      </c>
      <c r="E112" s="5" t="inlineStr">
        <is>
          <t>7.900,00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=HYPERLINK("https://leilaoonline.com.br/lote/detalhe/3386", "12184")</f>
      </c>
      <c r="B113" s="4" t="s">
        <f>=HYPERLINK("https://leilaoonline.com.br/lote/detalhe/3386", " TRANSBORDO SANTAL VT 10T, ANO 2009, SÉRIE 68283, FR10144 UND JUNQUEIRA")</f>
      </c>
      <c r="C113" s="4" t="inlineStr">
        <is>
          <t>Vendido</t>
        </is>
      </c>
      <c r="D113" s="4" t="inlineStr">
        <is>
          <t>51</t>
        </is>
      </c>
      <c r="E113" s="5" t="inlineStr">
        <is>
          <t>8.500,00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=HYPERLINK("https://leilaoonline.com.br/lote/detalhe/3389", "12185")</f>
      </c>
      <c r="B114" s="4" t="s">
        <f>=HYPERLINK("https://leilaoonline.com.br/lote/detalhe/3389", " TRANSBORDO SMR 10500 10 T, ANO 2008, SÉRIE SMR10000, FR10138, UND JUNQUEIRA")</f>
      </c>
      <c r="C114" s="4" t="inlineStr">
        <is>
          <t>Não vendido</t>
        </is>
      </c>
      <c r="D114" s="4" t="inlineStr">
        <is>
          <t>33</t>
        </is>
      </c>
      <c r="E114" s="5" t="inlineStr">
        <is>
          <t>5.800,00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=HYPERLINK("https://leilaoonline.com.br/lote/detalhe/3384", "12186")</f>
      </c>
      <c r="B115" s="4" t="s">
        <f>=HYPERLINK("https://leilaoonline.com.br/lote/detalhe/3384", " TRANSBORDO SANTAL VT 10T, ANO 2009, SÉRIE 68286, FR10147 UND JUNQUEIRA")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7.605,00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=HYPERLINK("https://leilaoonline.com.br/lote/detalhe/3388", "12187")</f>
      </c>
      <c r="B116" s="4" t="s">
        <f>=HYPERLINK("https://leilaoonline.com.br/lote/detalhe/3388", " TRANSBORDO SANTAL VT 10T, ANO 2009, SÉRIE 68285, FR10140,UND JUNQUEIRA")</f>
      </c>
      <c r="C116" s="4" t="inlineStr">
        <is>
          <t>Vendido</t>
        </is>
      </c>
      <c r="D116" s="4" t="inlineStr">
        <is>
          <t>48</t>
        </is>
      </c>
      <c r="E116" s="5" t="inlineStr">
        <is>
          <t>8.055,00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=HYPERLINK("https://leilaoonline.com.br/lote/detalhe/3385", "12188")</f>
      </c>
      <c r="B117" s="4" t="s">
        <f>=HYPERLINK("https://leilaoonline.com.br/lote/detalhe/3385", " TRANSBORDO SMR 10500 10 T, ANO 2007, FR93818,UND JUNQUEIRA")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7.005,00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=HYPERLINK("https://leilaoonline.com.br/lote/detalhe/3394", "12189")</f>
      </c>
      <c r="B118" s="4" t="s">
        <f>=HYPERLINK("https://leilaoonline.com.br/lote/detalhe/3394", " TRANSBORDO SANTAL VT 10T, ANO 2009, SÉRIE 68284, FR10142,UND JUNQUEIRA")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=HYPERLINK("https://leilaoonline.com.br/lote/detalhe/3396", "12190")</f>
      </c>
      <c r="B119" s="4" t="s">
        <f>=HYPERLINK("https://leilaoonline.com.br/lote/detalhe/3396", " TRANSBORDO SMR 10500 10 T, ANO 2007, FR93817, UND JUNQUEIRA")</f>
      </c>
      <c r="C119" s="4" t="inlineStr">
        <is>
          <t>Vendido</t>
        </is>
      </c>
      <c r="D119" s="4" t="inlineStr">
        <is>
          <t>16</t>
        </is>
      </c>
      <c r="E119" s="5" t="inlineStr">
        <is>
          <t>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=HYPERLINK("https://leilaoonline.com.br/lote/detalhe/3395", "12191")</f>
      </c>
      <c r="B120" s="4" t="s">
        <f>=HYPERLINK("https://leilaoonline.com.br/lote/detalhe/3395", " TRANSBORDO SMR 10500 10 T, ANO 2008, SÉRIE 02220 SMR10000, FR10131,UND JUNQUEIRA")</f>
      </c>
      <c r="C120" s="4" t="inlineStr">
        <is>
          <t>Não vendido</t>
        </is>
      </c>
      <c r="D120" s="4" t="inlineStr">
        <is>
          <t>28</t>
        </is>
      </c>
      <c r="E120" s="5" t="inlineStr">
        <is>
          <t>5.050,00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=HYPERLINK("https://leilaoonline.com.br/lote/detalhe/3390", "12192")</f>
      </c>
      <c r="B121" s="4" t="s">
        <f>=HYPERLINK("https://leilaoonline.com.br/lote/detalhe/3390", " MOTO BOMBA MWM D229/6, ANO 2003, SÉRIE 229.06.188.226, FR92644, UND JUNQUEIRA")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=HYPERLINK("https://leilaoonline.com.br/lote/detalhe/3391", "12193")</f>
      </c>
      <c r="B122" s="4" t="s">
        <f>=HYPERLINK("https://leilaoonline.com.br/lote/detalhe/3391", " SULCADOR 4 LINHAS, FR92729, UND JUNQUEIRA")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=HYPERLINK("https://leilaoonline.com.br/lote/detalhe/3393", "12194")</f>
      </c>
      <c r="B123" s="4" t="s">
        <f>=HYPERLINK("https://leilaoonline.com.br/lote/detalhe/3393", " SULCADOR 4 LINHAS, FR92730, UND JUNQUEIRA")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=HYPERLINK("https://leilaoonline.com.br/lote/detalhe/3392", "12195")</f>
      </c>
      <c r="B124" s="4" t="s">
        <f>=HYPERLINK("https://leilaoonline.com.br/lote/detalhe/3392", " SULCADOR 2 LINHAS, FR92634, UND JUNQUEIRA")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=HYPERLINK("https://leilaoonline.com.br/lote/detalhe/3400", "12196")</f>
      </c>
      <c r="B125" s="4" t="s">
        <f>=HYPERLINK("https://leilaoonline.com.br/lote/detalhe/3400", " TRANSBORDO SMR 10500 10 T, ANO 2008, SÉRIE 2343 SMR10000, FR10135, UND JUNQUEIRA")</f>
      </c>
      <c r="C125" s="4" t="inlineStr">
        <is>
          <t>Não vendido</t>
        </is>
      </c>
      <c r="D125" s="4" t="inlineStr">
        <is>
          <t>54</t>
        </is>
      </c>
      <c r="E125" s="5" t="inlineStr">
        <is>
          <t>8.950,00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=HYPERLINK("https://leilaoonline.com.br/lote/detalhe/3401", "12197")</f>
      </c>
      <c r="B126" s="4" t="s">
        <f>=HYPERLINK("https://leilaoonline.com.br/lote/detalhe/3401", " TRANSBORDO SANTAL VT 10T, ANO 2009, SÉRIE 68282, FR10146,UND JUNQUEIRA")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8.350,00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=HYPERLINK("https://leilaoonline.com.br/lote/detalhe/3397", "12198")</f>
      </c>
      <c r="B127" s="4" t="s">
        <f>=HYPERLINK("https://leilaoonline.com.br/lote/detalhe/3397", " TRANSBORDO ATA10500 10 T, ANO 2005, SÉRIE 101073, FR173432, UND JUNQUEIRA")</f>
      </c>
      <c r="C127" s="4" t="inlineStr">
        <is>
          <t>Vendido</t>
        </is>
      </c>
      <c r="D127" s="4" t="inlineStr">
        <is>
          <t>51</t>
        </is>
      </c>
      <c r="E127" s="5" t="inlineStr">
        <is>
          <t>10.300,00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=HYPERLINK("https://leilaoonline.com.br/lote/detalhe/3398", "12199")</f>
      </c>
      <c r="B128" s="4" t="s">
        <f>=HYPERLINK("https://leilaoonline.com.br/lote/detalhe/3398", " TRANSBORDO ATA10500 10 T, ANO 2006, SÉRIE 1010172, FR173433, UND JUNQUEIRA")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9.000,00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=HYPERLINK("https://leilaoonline.com.br/lote/detalhe/3399", "12200")</f>
      </c>
      <c r="B129" s="4" t="s">
        <f>=HYPERLINK("https://leilaoonline.com.br/lote/detalhe/3399", " ADUBADEIRA, SUPER CULTIV., FR92759, FR92732 UND JUNQUEIRA")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=HYPERLINK("https://leilaoonline.com.br/lote/detalhe/3347", "12201")</f>
      </c>
      <c r="B130" s="4" t="s">
        <f>=HYPERLINK("https://leilaoonline.com.br/lote/detalhe/3347", " 1 FREEZER, 3 MESAS TIPO BANHO MARIA, 2 PIAS  INOX, 2 MESAS MESAS PEQ. INOX UND JUNQUEIRA")</f>
      </c>
      <c r="C130" s="4" t="inlineStr">
        <is>
          <t>Vendido</t>
        </is>
      </c>
      <c r="D130" s="4" t="inlineStr">
        <is>
          <t>16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=HYPERLINK("https://leilaoonline.com.br/lote/detalhe/3348", "12202")</f>
      </c>
      <c r="B131" s="4" t="s">
        <f>=HYPERLINK("https://leilaoonline.com.br/lote/detalhe/3348", " 2 BALÇÕES GELADEIRA S/FR UND JUNQUEIRA")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=HYPERLINK("https://leilaoonline.com.br/lote/detalhe/3351", "12203")</f>
      </c>
      <c r="B132" s="4" t="s">
        <f>=HYPERLINK("https://leilaoonline.com.br/lote/detalhe/3351", " 1 BALANÇA, 15 MESAS,25 CADEIRAS, 200 BADEJAS, 2 PRATELHEIRAS, 20 LUMINARÁRIAS E PANELAS IND. E OUTROS S/FR UND JUNQUEIRA")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=HYPERLINK("https://leilaoonline.com.br/lote/detalhe/3350", "12204")</f>
      </c>
      <c r="B133" s="4" t="s">
        <f>=HYPERLINK("https://leilaoonline.com.br/lote/detalhe/3350", " 1- CALDEIRA, 1 FORNO E 2 FOGÕES INDUSTRIAL .S/FR UND. JUNQUEIRA")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=HYPERLINK("https://leilaoonline.com.br/lote/detalhe/2408", "15219")</f>
      </c>
      <c r="B134" s="4" t="s">
        <f>=HYPERLINK("https://leilaoonline.com.br/lote/detalhe/2408", "RETRO ESCAVADEIRA MF 65R ANO 1971, FR139532, UND BOM RETIRO")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17.000,00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=HYPERLINK("https://leilaoonline.com.br/lote/detalhe/3472", "15221")</f>
      </c>
      <c r="B135" s="4" t="s">
        <f>=HYPERLINK("https://leilaoonline.com.br/lote/detalhe/3472", " JET AÇÚCAR, S/FR, UND BOM RETIRO")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=HYPERLINK("https://leilaoonline.com.br/lote/detalhe/3469", "15222")</f>
      </c>
      <c r="B136" s="4" t="s">
        <f>=HYPERLINK("https://leilaoonline.com.br/lote/detalhe/3469", " VALMET 1280 4X4, ANO 1992. SÉRIE 12804000449, S/FR 139342, UND BOM RETIRO")</f>
      </c>
      <c r="C136" s="4" t="inlineStr">
        <is>
          <t>Não vendido</t>
        </is>
      </c>
      <c r="D136" s="4" t="inlineStr">
        <is>
          <t>22</t>
        </is>
      </c>
      <c r="E136" s="5" t="inlineStr">
        <is>
          <t>21.000,00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=HYPERLINK("https://leilaoonline.com.br/lote/detalhe/2268", "16167")</f>
      </c>
      <c r="B137" s="4" t="s">
        <f>=HYPERLINK("https://leilaoonline.com.br/lote/detalhe/2268", " TANQUE COMBUSTÍVEL, S/FR,  UND STª HELENA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=HYPERLINK("https://leilaoonline.com.br/lote/detalhe/3471", "16168")</f>
      </c>
      <c r="B138" s="4" t="s">
        <f>=HYPERLINK("https://leilaoonline.com.br/lote/detalhe/3471", " VALVULA BORBOLETA 28, S/FR, UND SANTA HELENA")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2026-04-19T19:39:35.00Z</dcterms:created>
  <dc:creator>Tellks Tecnologia</dc:creator>
  <cp:revision>0</cp:revision>
</cp:coreProperties>
</file>