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Compressor • Jg de Rodas • Freezer • Porta de Vidro • Notebooks • Lavadoras • Air Fryers • Televisões •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24/09/2026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=HYPERLINK("https://leilaoonline.com.br/lote/detalhe/335682", "001")</f>
      </c>
      <c r="B11" s="4" t="s">
        <f>=HYPERLINK("https://leilaoonline.com.br/lote/detalhe/335682", "FREEZER MOD. DA 550; 546 LITROS; 220V")</f>
      </c>
      <c r="C11" s="4" t="inlineStr">
        <is>
          <t>Aguardando</t>
        </is>
      </c>
      <c r="D11" s="4" t="inlineStr">
        <is>
          <t>0</t>
        </is>
      </c>
      <c r="E11" s="5" t="inlineStr">
        <is>
          <t>1.000,00</t>
        </is>
      </c>
      <c r="F11" s="4" t="inlineStr">
        <is>
          <t>1.00</t>
        </is>
      </c>
    </row>
    <row collapsed="false" customFormat="false" customHeight="false" hidden="false" ht="12.1" outlineLevel="0" r="12">
      <c r="A12" s="5" t="s">
        <f>=HYPERLINK("https://leilaoonline.com.br/lote/detalhe/335773", "003")</f>
      </c>
      <c r="B12" s="4" t="s">
        <f>=HYPERLINK("https://leilaoonline.com.br/lote/detalhe/335773", "CÔMODA ELFE CLASSIC PÉS MADEIRA MÓVEIS RELLER")</f>
      </c>
      <c r="C12" s="4" t="inlineStr">
        <is>
          <t>Aguardando</t>
        </is>
      </c>
      <c r="D12" s="4" t="inlineStr">
        <is>
          <t>0</t>
        </is>
      </c>
      <c r="E12" s="5" t="inlineStr">
        <is>
          <t>550,00</t>
        </is>
      </c>
      <c r="F12" s="4" t="inlineStr">
        <is>
          <t>1.00</t>
        </is>
      </c>
    </row>
    <row collapsed="false" customFormat="false" customHeight="false" hidden="false" ht="12.1" outlineLevel="0" r="13">
      <c r="A13" s="5" t="s">
        <f>=HYPERLINK("https://leilaoonline.com.br/lote/detalhe/335665", "004")</f>
      </c>
      <c r="B13" s="4" t="s">
        <f>=HYPERLINK("https://leilaoonline.com.br/lote/detalhe/335665", "BERÇO AMERICANO 2 EM 1 NOAH CLASSIC PÉS MADEIRA")</f>
      </c>
      <c r="C13" s="4" t="inlineStr">
        <is>
          <t>Aguardando</t>
        </is>
      </c>
      <c r="D13" s="4" t="inlineStr">
        <is>
          <t>0</t>
        </is>
      </c>
      <c r="E13" s="5" t="inlineStr">
        <is>
          <t>450,00</t>
        </is>
      </c>
      <c r="F13" s="4" t="inlineStr">
        <is>
          <t>1.00</t>
        </is>
      </c>
    </row>
    <row collapsed="false" customFormat="false" customHeight="false" hidden="false" ht="12.1" outlineLevel="0" r="14">
      <c r="A14" s="5" t="s">
        <f>=HYPERLINK("https://leilaoonline.com.br/lote/detalhe/335683", "005")</f>
      </c>
      <c r="B14" s="4" t="s">
        <f>=HYPERLINK("https://leilaoonline.com.br/lote/detalhe/335683", "JOGO DE RODAS DE FERRO C/ PNEUS E CALOTAS DA ECOSPORT")</f>
      </c>
      <c r="C14" s="4" t="inlineStr">
        <is>
          <t>Aguardando</t>
        </is>
      </c>
      <c r="D14" s="4" t="inlineStr">
        <is>
          <t>0</t>
        </is>
      </c>
      <c r="E14" s="5" t="inlineStr">
        <is>
          <t>1.200,00</t>
        </is>
      </c>
      <c r="F14" s="4" t="inlineStr">
        <is>
          <t>1.00</t>
        </is>
      </c>
    </row>
    <row collapsed="false" customFormat="false" customHeight="false" hidden="false" ht="12.1" outlineLevel="0" r="15">
      <c r="A15" s="5" t="s">
        <f>=HYPERLINK("https://leilaoonline.com.br/lote/detalhe/335681", "006")</f>
      </c>
      <c r="B15" s="4" t="s">
        <f>=HYPERLINK("https://leilaoonline.com.br/lote/detalhe/335681", "JOGO DE RODAS DO CROSSFOX ARO 15")</f>
      </c>
      <c r="C15" s="4" t="inlineStr">
        <is>
          <t>Aguardando</t>
        </is>
      </c>
      <c r="D15" s="4" t="inlineStr">
        <is>
          <t>0</t>
        </is>
      </c>
      <c r="E15" s="5" t="inlineStr">
        <is>
          <t>1.300,00</t>
        </is>
      </c>
      <c r="F15" s="4" t="inlineStr">
        <is>
          <t>1.00</t>
        </is>
      </c>
    </row>
    <row collapsed="false" customFormat="false" customHeight="false" hidden="false" ht="12.1" outlineLevel="0" r="16">
      <c r="A16" s="5" t="s">
        <f>=HYPERLINK("https://leilaoonline.com.br/lote/detalhe/335677", "007")</f>
      </c>
      <c r="B16" s="4" t="s">
        <f>=HYPERLINK("https://leilaoonline.com.br/lote/detalhe/335677", "JOGO DE 05 RODAS DE FERRO COM PNEUS ARO 13")</f>
      </c>
      <c r="C16" s="4" t="inlineStr">
        <is>
          <t>Aguardando</t>
        </is>
      </c>
      <c r="D16" s="4" t="inlineStr">
        <is>
          <t>0</t>
        </is>
      </c>
      <c r="E16" s="5" t="inlineStr">
        <is>
          <t>500,00</t>
        </is>
      </c>
      <c r="F16" s="4" t="inlineStr">
        <is>
          <t>1.00</t>
        </is>
      </c>
    </row>
    <row collapsed="false" customFormat="false" customHeight="false" hidden="false" ht="12.1" outlineLevel="0" r="17">
      <c r="A17" s="5" t="s">
        <f>=HYPERLINK("https://leilaoonline.com.br/lote/detalhe/335679", "008")</f>
      </c>
      <c r="B17" s="4" t="s">
        <f>=HYPERLINK("https://leilaoonline.com.br/lote/detalhe/335679", "JOGO DE RODAS DE FERRO COM ARO 15 MAIS 02 RODAS DE FERRO MEDIDAS DIVERSAS")</f>
      </c>
      <c r="C17" s="4" t="inlineStr">
        <is>
          <t>Aguardando</t>
        </is>
      </c>
      <c r="D17" s="4" t="inlineStr">
        <is>
          <t>0</t>
        </is>
      </c>
      <c r="E17" s="5" t="inlineStr">
        <is>
          <t>500,00</t>
        </is>
      </c>
      <c r="F17" s="4" t="inlineStr">
        <is>
          <t>1.00</t>
        </is>
      </c>
    </row>
    <row collapsed="false" customFormat="false" customHeight="false" hidden="false" ht="12.1" outlineLevel="0" r="18">
      <c r="A18" s="5" t="s">
        <f>=HYPERLINK("https://leilaoonline.com.br/lote/detalhe/335680", "009")</f>
      </c>
      <c r="B18" s="4" t="s">
        <f>=HYPERLINK("https://leilaoonline.com.br/lote/detalhe/335680", "JOGO DE RODA C/ PNEUS DE S10; MARCA MONACO; MEDIDAS: 205/70R1594P")</f>
      </c>
      <c r="C18" s="4" t="inlineStr">
        <is>
          <t>Aguardando</t>
        </is>
      </c>
      <c r="D18" s="4" t="inlineStr">
        <is>
          <t>0</t>
        </is>
      </c>
      <c r="E18" s="5" t="inlineStr">
        <is>
          <t>1.000,00</t>
        </is>
      </c>
      <c r="F18" s="4" t="inlineStr">
        <is>
          <t>1.00</t>
        </is>
      </c>
    </row>
    <row collapsed="false" customFormat="false" customHeight="false" hidden="false" ht="12.1" outlineLevel="0" r="19">
      <c r="A19" s="5" t="s">
        <f>=HYPERLINK("https://leilaoonline.com.br/lote/detalhe/335669", "010")</f>
      </c>
      <c r="B19" s="4" t="s">
        <f>=HYPERLINK("https://leilaoonline.com.br/lote/detalhe/335669", "veja o vídeo!! COMPRESSOR DE AR STORM 10/100 300 10 PÉS 2HP 100 LITROS 110/220V MONOFÁSICO - FUNCIONANDO")</f>
      </c>
      <c r="C19" s="4" t="inlineStr">
        <is>
          <t>Aguardando</t>
        </is>
      </c>
      <c r="D19" s="4" t="inlineStr">
        <is>
          <t>0</t>
        </is>
      </c>
      <c r="E19" s="5" t="inlineStr">
        <is>
          <t>2.000,00</t>
        </is>
      </c>
      <c r="F19" s="4" t="inlineStr">
        <is>
          <t>1.00</t>
        </is>
      </c>
    </row>
    <row collapsed="false" customFormat="false" customHeight="false" hidden="false" ht="12.1" outlineLevel="0" r="20">
      <c r="A20" s="5" t="s">
        <f>=HYPERLINK("https://leilaoonline.com.br/lote/detalhe/335673", "011")</f>
      </c>
      <c r="B20" s="4" t="s">
        <f>=HYPERLINK("https://leilaoonline.com.br/lote/detalhe/335673", "GERADOR")</f>
      </c>
      <c r="C20" s="4" t="inlineStr">
        <is>
          <t>Aguardando</t>
        </is>
      </c>
      <c r="D20" s="4" t="inlineStr">
        <is>
          <t>0</t>
        </is>
      </c>
      <c r="E20" s="5" t="inlineStr">
        <is>
          <t>500,00</t>
        </is>
      </c>
      <c r="F20" s="4" t="inlineStr">
        <is>
          <t>1.00</t>
        </is>
      </c>
    </row>
    <row collapsed="false" customFormat="false" customHeight="false" hidden="false" ht="12.1" outlineLevel="0" r="21">
      <c r="A21" s="5" t="s">
        <f>=HYPERLINK("https://leilaoonline.com.br/lote/detalhe/335667", "012")</f>
      </c>
      <c r="B21" s="4" t="s">
        <f>=HYPERLINK("https://leilaoonline.com.br/lote/detalhe/335667", "LOTE C/ 01 LAVADORA DE ALTA PRESSÃO E MANGUEIRA")</f>
      </c>
      <c r="C21" s="4" t="inlineStr">
        <is>
          <t>Aguardando</t>
        </is>
      </c>
      <c r="D21" s="4" t="inlineStr">
        <is>
          <t>0</t>
        </is>
      </c>
      <c r="E21" s="5" t="inlineStr">
        <is>
          <t>1.500,00</t>
        </is>
      </c>
      <c r="F21" s="4" t="inlineStr">
        <is>
          <t>1.00</t>
        </is>
      </c>
    </row>
    <row collapsed="false" customFormat="false" customHeight="false" hidden="false" ht="12.1" outlineLevel="0" r="22">
      <c r="A22" s="5" t="s">
        <f>=HYPERLINK("https://leilaoonline.com.br/lote/detalhe/335671", "013")</f>
      </c>
      <c r="B22" s="4" t="s">
        <f>=HYPERLINK("https://leilaoonline.com.br/lote/detalhe/335671", "LAVADORA DE ALTA PRESSÃO ELECTROLUX MODELO EWS30")</f>
      </c>
      <c r="C22" s="4" t="inlineStr">
        <is>
          <t>Aguardando</t>
        </is>
      </c>
      <c r="D22" s="4" t="inlineStr">
        <is>
          <t>0</t>
        </is>
      </c>
      <c r="E22" s="5" t="inlineStr">
        <is>
          <t>750,00</t>
        </is>
      </c>
      <c r="F22" s="4" t="inlineStr">
        <is>
          <t>1.00</t>
        </is>
      </c>
    </row>
    <row collapsed="false" customFormat="false" customHeight="false" hidden="false" ht="12.1" outlineLevel="0" r="23">
      <c r="A23" s="5" t="s">
        <f>=HYPERLINK("https://leilaoonline.com.br/lote/detalhe/335676", "014")</f>
      </c>
      <c r="B23" s="4" t="s">
        <f>=HYPERLINK("https://leilaoonline.com.br/lote/detalhe/335676", "LOTE COM 2 CILINDROS DE GÁS GNV E OUTROS")</f>
      </c>
      <c r="C23" s="4" t="inlineStr">
        <is>
          <t>Aguardando</t>
        </is>
      </c>
      <c r="D23" s="4" t="inlineStr">
        <is>
          <t>0</t>
        </is>
      </c>
      <c r="E23" s="5" t="inlineStr">
        <is>
          <t>250,00</t>
        </is>
      </c>
      <c r="F23" s="4" t="inlineStr">
        <is>
          <t>1.00</t>
        </is>
      </c>
    </row>
    <row collapsed="false" customFormat="false" customHeight="false" hidden="false" ht="12.1" outlineLevel="0" r="24">
      <c r="A24" s="5" t="s">
        <f>=HYPERLINK("https://leilaoonline.com.br/lote/detalhe/335688", "016")</f>
      </c>
      <c r="B24" s="4" t="s">
        <f>=HYPERLINK("https://leilaoonline.com.br/lote/detalhe/335688", "PORTA DE VIDRO; MEDIDAS: 3,55M X 2.20M - DESMONTADO")</f>
      </c>
      <c r="C24" s="4" t="inlineStr">
        <is>
          <t>Aguardando</t>
        </is>
      </c>
      <c r="D24" s="4" t="inlineStr">
        <is>
          <t>0</t>
        </is>
      </c>
      <c r="E24" s="5" t="inlineStr">
        <is>
          <t>2.600,00</t>
        </is>
      </c>
      <c r="F24" s="4" t="inlineStr">
        <is>
          <t>1.00</t>
        </is>
      </c>
    </row>
    <row collapsed="false" customFormat="false" customHeight="false" hidden="false" ht="12.1" outlineLevel="0" r="25">
      <c r="A25" s="5" t="s">
        <f>=HYPERLINK("https://leilaoonline.com.br/lote/detalhe/335689", "017")</f>
      </c>
      <c r="B25" s="4" t="s">
        <f>=HYPERLINK("https://leilaoonline.com.br/lote/detalhe/335689", "PAINEL; MEDIDAS: 2M DE ALTURA X 3.95M DE COMPRIMENTO X 31CM DE PROFUNDIDADE")</f>
      </c>
      <c r="C25" s="4" t="inlineStr">
        <is>
          <t>Aguardando</t>
        </is>
      </c>
      <c r="D25" s="4" t="inlineStr">
        <is>
          <t>0</t>
        </is>
      </c>
      <c r="E25" s="5" t="inlineStr">
        <is>
          <t>300,00</t>
        </is>
      </c>
      <c r="F25" s="4" t="inlineStr">
        <is>
          <t>1.00</t>
        </is>
      </c>
    </row>
    <row collapsed="false" customFormat="false" customHeight="false" hidden="false" ht="12.1" outlineLevel="0" r="26">
      <c r="A26" s="5" t="s">
        <f>=HYPERLINK("https://leilaoonline.com.br/lote/detalhe/335695", "018")</f>
      </c>
      <c r="B26" s="4" t="s">
        <f>=HYPERLINK("https://leilaoonline.com.br/lote/detalhe/335695", "LOTE C/ 5 ENGATES DIVERSOS")</f>
      </c>
      <c r="C26" s="4" t="inlineStr">
        <is>
          <t>Aguardando</t>
        </is>
      </c>
      <c r="D26" s="4" t="inlineStr">
        <is>
          <t>0</t>
        </is>
      </c>
      <c r="E26" s="5" t="inlineStr">
        <is>
          <t>400,00</t>
        </is>
      </c>
      <c r="F26" s="4" t="inlineStr">
        <is>
          <t>1.00</t>
        </is>
      </c>
    </row>
    <row collapsed="false" customFormat="false" customHeight="false" hidden="false" ht="12.1" outlineLevel="0" r="27">
      <c r="A27" s="5" t="s">
        <f>=HYPERLINK("https://leilaoonline.com.br/lote/detalhe/335694", "020")</f>
      </c>
      <c r="B27" s="4" t="s">
        <f>=HYPERLINK("https://leilaoonline.com.br/lote/detalhe/335694", "BLOCO DE MOTOR DUCATO DIESEL - COM NUMERAÇÃO")</f>
      </c>
      <c r="C27" s="4" t="inlineStr">
        <is>
          <t>Aguardando</t>
        </is>
      </c>
      <c r="D27" s="4" t="inlineStr">
        <is>
          <t>0</t>
        </is>
      </c>
      <c r="E27" s="5" t="inlineStr">
        <is>
          <t>2.500,00</t>
        </is>
      </c>
      <c r="F27" s="4" t="inlineStr">
        <is>
          <t>1.00</t>
        </is>
      </c>
    </row>
    <row collapsed="false" customFormat="false" customHeight="false" hidden="false" ht="12.1" outlineLevel="0" r="28">
      <c r="A28" s="5" t="s">
        <f>=HYPERLINK("https://leilaoonline.com.br/lote/detalhe/335693", "021")</f>
      </c>
      <c r="B28" s="4" t="s">
        <f>=HYPERLINK("https://leilaoonline.com.br/lote/detalhe/335693", "MOTOR PARCIAL ETIOS - COM NUMERAÇÃO")</f>
      </c>
      <c r="C28" s="4" t="inlineStr">
        <is>
          <t>Aguardando</t>
        </is>
      </c>
      <c r="D28" s="4" t="inlineStr">
        <is>
          <t>0</t>
        </is>
      </c>
      <c r="E28" s="5" t="inlineStr">
        <is>
          <t>1.150,00</t>
        </is>
      </c>
      <c r="F28" s="4" t="inlineStr">
        <is>
          <t>1.00</t>
        </is>
      </c>
    </row>
    <row collapsed="false" customFormat="false" customHeight="false" hidden="false" ht="12.1" outlineLevel="0" r="29">
      <c r="A29" s="5" t="s">
        <f>=HYPERLINK("https://leilaoonline.com.br/lote/detalhe/335692", "022")</f>
      </c>
      <c r="B29" s="4" t="s">
        <f>=HYPERLINK("https://leilaoonline.com.br/lote/detalhe/335692", "LOTE C/ CONVERSOR DE TORQUE DE CÂMBIO AUTOMÁTICO E CAIXA DO CÂMBIO AUTOMÁTICO SEM MIOLO DA FIAT TORO 1.8 FLEX 2020")</f>
      </c>
      <c r="C29" s="4" t="inlineStr">
        <is>
          <t>Aguardando</t>
        </is>
      </c>
      <c r="D29" s="4" t="inlineStr">
        <is>
          <t>0</t>
        </is>
      </c>
      <c r="E29" s="5" t="inlineStr">
        <is>
          <t>1.150,00</t>
        </is>
      </c>
      <c r="F29" s="4" t="inlineStr">
        <is>
          <t>1.00</t>
        </is>
      </c>
    </row>
    <row collapsed="false" customFormat="false" customHeight="false" hidden="false" ht="12.1" outlineLevel="0" r="30">
      <c r="A30" s="5" t="s">
        <f>=HYPERLINK("https://leilaoonline.com.br/lote/detalhe/335696", "023")</f>
      </c>
      <c r="B30" s="4" t="s">
        <f>=HYPERLINK("https://leilaoonline.com.br/lote/detalhe/335696", "LOTE COM 2 CALHAS DE COZINHA EM INÓX")</f>
      </c>
      <c r="C30" s="4" t="inlineStr">
        <is>
          <t>Aguardando</t>
        </is>
      </c>
      <c r="D30" s="4" t="inlineStr">
        <is>
          <t>0</t>
        </is>
      </c>
      <c r="E30" s="5" t="inlineStr">
        <is>
          <t>250,00</t>
        </is>
      </c>
      <c r="F30" s="4" t="inlineStr">
        <is>
          <t>1.00</t>
        </is>
      </c>
    </row>
    <row collapsed="false" customFormat="false" customHeight="false" hidden="false" ht="12.1" outlineLevel="0" r="31">
      <c r="A31" s="5" t="s">
        <f>=HYPERLINK("https://leilaoonline.com.br/lote/detalhe/335690", "024")</f>
      </c>
      <c r="B31" s="4" t="s">
        <f>=HYPERLINK("https://leilaoonline.com.br/lote/detalhe/335690", "LOTE C/ 13 SACOS DE PROTETORES E ESPAÇADOS DE VERGALHÃO DIVERSOS")</f>
      </c>
      <c r="C31" s="4" t="inlineStr">
        <is>
          <t>Aguardando</t>
        </is>
      </c>
      <c r="D31" s="4" t="inlineStr">
        <is>
          <t>0</t>
        </is>
      </c>
      <c r="E31" s="5" t="inlineStr">
        <is>
          <t>100,00</t>
        </is>
      </c>
      <c r="F31" s="4" t="inlineStr">
        <is>
          <t>1.00</t>
        </is>
      </c>
    </row>
    <row collapsed="false" customFormat="false" customHeight="false" hidden="false" ht="12.1" outlineLevel="0" r="32">
      <c r="A32" s="5" t="s">
        <f>=HYPERLINK("https://leilaoonline.com.br/lote/detalhe/335700", "025")</f>
      </c>
      <c r="B32" s="4" t="s">
        <f>=HYPERLINK("https://leilaoonline.com.br/lote/detalhe/335700", "JOGO DE RODAS C/ PNEUS DA SAVEIRO CROSS")</f>
      </c>
      <c r="C32" s="4" t="inlineStr">
        <is>
          <t>Aguardando</t>
        </is>
      </c>
      <c r="D32" s="4" t="inlineStr">
        <is>
          <t>0</t>
        </is>
      </c>
      <c r="E32" s="5" t="inlineStr">
        <is>
          <t>1.300,00</t>
        </is>
      </c>
      <c r="F32" s="4" t="inlineStr">
        <is>
          <t>1.00</t>
        </is>
      </c>
    </row>
    <row collapsed="false" customFormat="false" customHeight="false" hidden="false" ht="12.1" outlineLevel="0" r="33">
      <c r="A33" s="5" t="s">
        <f>=HYPERLINK("https://leilaoonline.com.br/lote/detalhe/335701", "026")</f>
      </c>
      <c r="B33" s="4" t="s">
        <f>=HYPERLINK("https://leilaoonline.com.br/lote/detalhe/335701", "JOGO DE RODAS C/ PNEUS ARO 15 DA CARAVAN")</f>
      </c>
      <c r="C33" s="4" t="inlineStr">
        <is>
          <t>Aguardando</t>
        </is>
      </c>
      <c r="D33" s="4" t="inlineStr">
        <is>
          <t>0</t>
        </is>
      </c>
      <c r="E33" s="5" t="inlineStr">
        <is>
          <t>1.500,00</t>
        </is>
      </c>
      <c r="F33" s="4" t="inlineStr">
        <is>
          <t>1.00</t>
        </is>
      </c>
    </row>
    <row collapsed="false" customFormat="false" customHeight="false" hidden="false" ht="12.1" outlineLevel="0" r="34">
      <c r="A34" s="5" t="s">
        <f>=HYPERLINK("https://leilaoonline.com.br/lote/detalhe/335698", "027")</f>
      </c>
      <c r="B34" s="4" t="s">
        <f>=HYPERLINK("https://leilaoonline.com.br/lote/detalhe/335698", "SENSOR DE PRESENÇA COM CÂMERA - SEM USO")</f>
      </c>
      <c r="C34" s="4" t="inlineStr">
        <is>
          <t>Aguardando</t>
        </is>
      </c>
      <c r="D34" s="4" t="inlineStr">
        <is>
          <t>0</t>
        </is>
      </c>
      <c r="E34" s="5" t="inlineStr">
        <is>
          <t>150,00</t>
        </is>
      </c>
      <c r="F34" s="4" t="inlineStr">
        <is>
          <t>1.00</t>
        </is>
      </c>
    </row>
    <row collapsed="false" customFormat="false" customHeight="false" hidden="false" ht="12.1" outlineLevel="0" r="35">
      <c r="A35" s="5" t="s">
        <f>=HYPERLINK("https://leilaoonline.com.br/lote/detalhe/335697", "028")</f>
      </c>
      <c r="B35" s="4" t="s">
        <f>=HYPERLINK("https://leilaoonline.com.br/lote/detalhe/335697", "JOGO DE CANCELAS; ENTRADA E SAÍDA - FUNCIONANDO ")</f>
      </c>
      <c r="C35" s="4" t="inlineStr">
        <is>
          <t>Aguardando</t>
        </is>
      </c>
      <c r="D35" s="4" t="inlineStr">
        <is>
          <t>0</t>
        </is>
      </c>
      <c r="E35" s="5" t="inlineStr">
        <is>
          <t>3.000,00</t>
        </is>
      </c>
      <c r="F35" s="4" t="inlineStr">
        <is>
          <t>50.00</t>
        </is>
      </c>
    </row>
    <row collapsed="false" customFormat="false" customHeight="false" hidden="false" ht="12.1" outlineLevel="0" r="36">
      <c r="A36" s="5" t="s">
        <f>=HYPERLINK("https://leilaoonline.com.br/lote/detalhe/335702", "029")</f>
      </c>
      <c r="B36" s="4" t="s">
        <f>=HYPERLINK("https://leilaoonline.com.br/lote/detalhe/335702", "TV DE TUBO PANASONIC PANABLACK; MODELO TC-33V9; APROX. 33 POLEGADAS; COM CONTROLE REMOTO")</f>
      </c>
      <c r="C36" s="4" t="inlineStr">
        <is>
          <t>Aguardando</t>
        </is>
      </c>
      <c r="D36" s="4" t="inlineStr">
        <is>
          <t>0</t>
        </is>
      </c>
      <c r="E36" s="5" t="inlineStr">
        <is>
          <t>500,00</t>
        </is>
      </c>
      <c r="F36" s="4" t="inlineStr">
        <is>
          <t>1.00</t>
        </is>
      </c>
    </row>
    <row collapsed="false" customFormat="false" customHeight="false" hidden="false" ht="12.1" outlineLevel="0" r="37">
      <c r="A37" s="5" t="s">
        <f>=HYPERLINK("https://leilaoonline.com.br/lote/detalhe/335699", "030")</f>
      </c>
      <c r="B37" s="4" t="s">
        <f>=HYPERLINK("https://leilaoonline.com.br/lote/detalhe/335699", "FECHADURA DIGITAL")</f>
      </c>
      <c r="C37" s="4" t="inlineStr">
        <is>
          <t>Aguardando</t>
        </is>
      </c>
      <c r="D37" s="4" t="inlineStr">
        <is>
          <t>0</t>
        </is>
      </c>
      <c r="E37" s="5" t="inlineStr">
        <is>
          <t>280,00</t>
        </is>
      </c>
      <c r="F37" s="4" t="inlineStr">
        <is>
          <t>50.00</t>
        </is>
      </c>
    </row>
    <row collapsed="false" customFormat="false" customHeight="false" hidden="false" ht="12.1" outlineLevel="0" r="38">
      <c r="A38" s="5" t="s">
        <f>=HYPERLINK("https://leilaoonline.com.br/lote/detalhe/335710", "031")</f>
      </c>
      <c r="B38" s="4" t="s">
        <f>=HYPERLINK("https://leilaoonline.com.br/lote/detalhe/335710", "DVD POSITRON - FUNCIONANDO")</f>
      </c>
      <c r="C38" s="4" t="inlineStr">
        <is>
          <t>Aguardando</t>
        </is>
      </c>
      <c r="D38" s="4" t="inlineStr">
        <is>
          <t>0</t>
        </is>
      </c>
      <c r="E38" s="5" t="inlineStr">
        <is>
          <t>150,00</t>
        </is>
      </c>
      <c r="F38" s="4" t="inlineStr">
        <is>
          <t>50.00</t>
        </is>
      </c>
    </row>
    <row collapsed="false" customFormat="false" customHeight="false" hidden="false" ht="12.1" outlineLevel="0" r="39">
      <c r="A39" s="5" t="s">
        <f>=HYPERLINK("https://leilaoonline.com.br/lote/detalhe/335704", "032")</f>
      </c>
      <c r="B39" s="4" t="s">
        <f>=HYPERLINK("https://leilaoonline.com.br/lote/detalhe/335704", "veja o vídeo!! LOTE C/ DIVERSOS ELETRÔNICOS (MAIS INFORMAÇÕES NAS ESPECIFICAÇÕES DO LOTE)")</f>
      </c>
      <c r="C39" s="4" t="inlineStr">
        <is>
          <t>Aguardando</t>
        </is>
      </c>
      <c r="D39" s="4" t="inlineStr">
        <is>
          <t>0</t>
        </is>
      </c>
      <c r="E39" s="5" t="inlineStr">
        <is>
          <t>350,00</t>
        </is>
      </c>
      <c r="F39" s="4" t="inlineStr">
        <is>
          <t>50.00</t>
        </is>
      </c>
    </row>
    <row collapsed="false" customFormat="false" customHeight="false" hidden="false" ht="12.1" outlineLevel="0" r="40">
      <c r="A40" s="5" t="s">
        <f>=HYPERLINK("https://leilaoonline.com.br/lote/detalhe/335705", "032")</f>
      </c>
      <c r="B40" s="4" t="s">
        <f>=HYPERLINK("https://leilaoonline.com.br/lote/detalhe/335705", "RÁDIO ICOM IC-V8")</f>
      </c>
      <c r="C40" s="4" t="inlineStr">
        <is>
          <t>Aguardando</t>
        </is>
      </c>
      <c r="D40" s="4" t="inlineStr">
        <is>
          <t>0</t>
        </is>
      </c>
      <c r="E40" s="5" t="inlineStr">
        <is>
          <t>180,00</t>
        </is>
      </c>
      <c r="F40" s="4" t="inlineStr">
        <is>
          <t>1.00</t>
        </is>
      </c>
    </row>
    <row collapsed="false" customFormat="false" customHeight="false" hidden="false" ht="12.1" outlineLevel="0" r="41">
      <c r="A41" s="5" t="s">
        <f>=HYPERLINK("https://leilaoonline.com.br/lote/detalhe/335703", "033")</f>
      </c>
      <c r="B41" s="4" t="s">
        <f>=HYPERLINK("https://leilaoonline.com.br/lote/detalhe/335703", "JOGO DE CANCELAS; ENTRADA E SAÍDA - FUNCIONANDO ")</f>
      </c>
      <c r="C41" s="4" t="inlineStr">
        <is>
          <t>Aguardando</t>
        </is>
      </c>
      <c r="D41" s="4" t="inlineStr">
        <is>
          <t>0</t>
        </is>
      </c>
      <c r="E41" s="5" t="inlineStr">
        <is>
          <t>3.000,00</t>
        </is>
      </c>
      <c r="F41" s="4" t="inlineStr">
        <is>
          <t>50.00</t>
        </is>
      </c>
    </row>
    <row collapsed="false" customFormat="false" customHeight="false" hidden="false" ht="12.1" outlineLevel="0" r="42">
      <c r="A42" s="5" t="s">
        <f>=HYPERLINK("https://leilaoonline.com.br/lote/detalhe/335706", "1012")</f>
      </c>
      <c r="B42" s="4" t="s">
        <f>=HYPERLINK("https://leilaoonline.com.br/lote/detalhe/335706", "FRITADEIRA AIR FRYER MARCA MONDIAL")</f>
      </c>
      <c r="C42" s="4" t="inlineStr">
        <is>
          <t>Aguardando</t>
        </is>
      </c>
      <c r="D42" s="4" t="inlineStr">
        <is>
          <t>0</t>
        </is>
      </c>
      <c r="E42" s="5" t="inlineStr">
        <is>
          <t>40,00</t>
        </is>
      </c>
      <c r="F42" s="4" t="inlineStr">
        <is>
          <t>10.00</t>
        </is>
      </c>
    </row>
    <row collapsed="false" customFormat="false" customHeight="false" hidden="false" ht="12.1" outlineLevel="0" r="43">
      <c r="A43" s="5" t="s">
        <f>=HYPERLINK("https://leilaoonline.com.br/lote/detalhe/335707", "1013")</f>
      </c>
      <c r="B43" s="4" t="s">
        <f>=HYPERLINK("https://leilaoonline.com.br/lote/detalhe/335707", "FRITADEIRA AIR FRYER MARCA MONDIAL")</f>
      </c>
      <c r="C43" s="4" t="inlineStr">
        <is>
          <t>Aguardando</t>
        </is>
      </c>
      <c r="D43" s="4" t="inlineStr">
        <is>
          <t>0</t>
        </is>
      </c>
      <c r="E43" s="5" t="inlineStr">
        <is>
          <t>40,00</t>
        </is>
      </c>
      <c r="F43" s="4" t="inlineStr">
        <is>
          <t>10.00</t>
        </is>
      </c>
    </row>
    <row collapsed="false" customFormat="false" customHeight="false" hidden="false" ht="12.1" outlineLevel="0" r="44">
      <c r="A44" s="5" t="s">
        <f>=HYPERLINK("https://leilaoonline.com.br/lote/detalhe/335708", "1014")</f>
      </c>
      <c r="B44" s="4" t="s">
        <f>=HYPERLINK("https://leilaoonline.com.br/lote/detalhe/335708", "FRITADEIRA AIR FRYER MARCA MONDIAL")</f>
      </c>
      <c r="C44" s="4" t="inlineStr">
        <is>
          <t>Aguardando</t>
        </is>
      </c>
      <c r="D44" s="4" t="inlineStr">
        <is>
          <t>0</t>
        </is>
      </c>
      <c r="E44" s="5" t="inlineStr">
        <is>
          <t>40,00</t>
        </is>
      </c>
      <c r="F44" s="4" t="inlineStr">
        <is>
          <t>10.00</t>
        </is>
      </c>
    </row>
    <row collapsed="false" customFormat="false" customHeight="false" hidden="false" ht="12.1" outlineLevel="0" r="45">
      <c r="A45" s="5" t="s">
        <f>=HYPERLINK("https://leilaoonline.com.br/lote/detalhe/335709", "1015")</f>
      </c>
      <c r="B45" s="4" t="s">
        <f>=HYPERLINK("https://leilaoonline.com.br/lote/detalhe/335709", "FRITADEIRA AIR FRYER MARCA MONDIAL")</f>
      </c>
      <c r="C45" s="4" t="inlineStr">
        <is>
          <t>Aguardando</t>
        </is>
      </c>
      <c r="D45" s="4" t="inlineStr">
        <is>
          <t>0</t>
        </is>
      </c>
      <c r="E45" s="5" t="inlineStr">
        <is>
          <t>40,00</t>
        </is>
      </c>
      <c r="F45" s="4" t="inlineStr">
        <is>
          <t>10.00</t>
        </is>
      </c>
    </row>
    <row collapsed="false" customFormat="false" customHeight="false" hidden="false" ht="12.1" outlineLevel="0" r="46">
      <c r="A46" s="5" t="s">
        <f>=HYPERLINK("https://leilaoonline.com.br/lote/detalhe/335711", "1016")</f>
      </c>
      <c r="B46" s="4" t="s">
        <f>=HYPERLINK("https://leilaoonline.com.br/lote/detalhe/335711", "FRITADEIRA AIR FRYER MARCA MONDIAL")</f>
      </c>
      <c r="C46" s="4" t="inlineStr">
        <is>
          <t>Aguardando</t>
        </is>
      </c>
      <c r="D46" s="4" t="inlineStr">
        <is>
          <t>0</t>
        </is>
      </c>
      <c r="E46" s="5" t="inlineStr">
        <is>
          <t>40,00</t>
        </is>
      </c>
      <c r="F46" s="4" t="inlineStr">
        <is>
          <t>10.00</t>
        </is>
      </c>
    </row>
    <row collapsed="false" customFormat="false" customHeight="false" hidden="false" ht="12.1" outlineLevel="0" r="47">
      <c r="A47" s="5" t="s">
        <f>=HYPERLINK("https://leilaoonline.com.br/lote/detalhe/335712", "1017")</f>
      </c>
      <c r="B47" s="4" t="s">
        <f>=HYPERLINK("https://leilaoonline.com.br/lote/detalhe/335712", "FRITADEIRA AIR FRYER MARCA MONDIAL")</f>
      </c>
      <c r="C47" s="4" t="inlineStr">
        <is>
          <t>Aguardando</t>
        </is>
      </c>
      <c r="D47" s="4" t="inlineStr">
        <is>
          <t>0</t>
        </is>
      </c>
      <c r="E47" s="5" t="inlineStr">
        <is>
          <t>40,00</t>
        </is>
      </c>
      <c r="F47" s="4" t="inlineStr">
        <is>
          <t>10.00</t>
        </is>
      </c>
    </row>
    <row collapsed="false" customFormat="false" customHeight="false" hidden="false" ht="12.1" outlineLevel="0" r="48">
      <c r="A48" s="5" t="s">
        <f>=HYPERLINK("https://leilaoonline.com.br/lote/detalhe/335713", "1018")</f>
      </c>
      <c r="B48" s="4" t="s">
        <f>=HYPERLINK("https://leilaoonline.com.br/lote/detalhe/335713", "FRITADEIRA AIR FRYER MARCA MONDIAL")</f>
      </c>
      <c r="C48" s="4" t="inlineStr">
        <is>
          <t>Aguardando</t>
        </is>
      </c>
      <c r="D48" s="4" t="inlineStr">
        <is>
          <t>0</t>
        </is>
      </c>
      <c r="E48" s="5" t="inlineStr">
        <is>
          <t>40,00</t>
        </is>
      </c>
      <c r="F48" s="4" t="inlineStr">
        <is>
          <t>10.00</t>
        </is>
      </c>
    </row>
    <row collapsed="false" customFormat="false" customHeight="false" hidden="false" ht="12.1" outlineLevel="0" r="49">
      <c r="A49" s="5" t="s">
        <f>=HYPERLINK("https://leilaoonline.com.br/lote/detalhe/335714", "1019")</f>
      </c>
      <c r="B49" s="4" t="s">
        <f>=HYPERLINK("https://leilaoonline.com.br/lote/detalhe/335714", "FRITADEIRA AIR FRYER MARCA MONDIAL")</f>
      </c>
      <c r="C49" s="4" t="inlineStr">
        <is>
          <t>Aguardando</t>
        </is>
      </c>
      <c r="D49" s="4" t="inlineStr">
        <is>
          <t>0</t>
        </is>
      </c>
      <c r="E49" s="5" t="inlineStr">
        <is>
          <t>40,00</t>
        </is>
      </c>
      <c r="F49" s="4" t="inlineStr">
        <is>
          <t>10.00</t>
        </is>
      </c>
    </row>
    <row collapsed="false" customFormat="false" customHeight="false" hidden="false" ht="12.1" outlineLevel="0" r="50">
      <c r="A50" s="5" t="s">
        <f>=HYPERLINK("https://leilaoonline.com.br/lote/detalhe/335715", "1020")</f>
      </c>
      <c r="B50" s="4" t="s">
        <f>=HYPERLINK("https://leilaoonline.com.br/lote/detalhe/335715", "PORTA DE GELADEIRA ELETROLUX IM8B ")</f>
      </c>
      <c r="C50" s="4" t="inlineStr">
        <is>
          <t>Aguardando</t>
        </is>
      </c>
      <c r="D50" s="4" t="inlineStr">
        <is>
          <t>0</t>
        </is>
      </c>
      <c r="E50" s="5" t="inlineStr">
        <is>
          <t>190,00</t>
        </is>
      </c>
      <c r="F50" s="4" t="inlineStr">
        <is>
          <t>50.00</t>
        </is>
      </c>
    </row>
    <row collapsed="false" customFormat="false" customHeight="false" hidden="false" ht="12.1" outlineLevel="0" r="51">
      <c r="A51" s="5" t="s">
        <f>=HYPERLINK("https://leilaoonline.com.br/lote/detalhe/335716", "1021")</f>
      </c>
      <c r="B51" s="4" t="s">
        <f>=HYPERLINK("https://leilaoonline.com.br/lote/detalhe/335716", "PORTA DE GELADEIRA ELETROLUX IM8B ")</f>
      </c>
      <c r="C51" s="4" t="inlineStr">
        <is>
          <t>Aguardando</t>
        </is>
      </c>
      <c r="D51" s="4" t="inlineStr">
        <is>
          <t>0</t>
        </is>
      </c>
      <c r="E51" s="5" t="inlineStr">
        <is>
          <t>190,00</t>
        </is>
      </c>
      <c r="F51" s="4" t="inlineStr">
        <is>
          <t>50.00</t>
        </is>
      </c>
    </row>
    <row collapsed="false" customFormat="false" customHeight="false" hidden="false" ht="12.1" outlineLevel="0" r="52">
      <c r="A52" s="5" t="s">
        <f>=HYPERLINK("https://leilaoonline.com.br/lote/detalhe/335717", "1022")</f>
      </c>
      <c r="B52" s="4" t="s">
        <f>=HYPERLINK("https://leilaoonline.com.br/lote/detalhe/335717", "PORTA DE GELADEIRA ELETROLUX IM8B ")</f>
      </c>
      <c r="C52" s="4" t="inlineStr">
        <is>
          <t>Aguardando</t>
        </is>
      </c>
      <c r="D52" s="4" t="inlineStr">
        <is>
          <t>0</t>
        </is>
      </c>
      <c r="E52" s="5" t="inlineStr">
        <is>
          <t>190,00</t>
        </is>
      </c>
      <c r="F52" s="4" t="inlineStr">
        <is>
          <t>50.00</t>
        </is>
      </c>
    </row>
    <row collapsed="false" customFormat="false" customHeight="false" hidden="false" ht="12.1" outlineLevel="0" r="53">
      <c r="A53" s="5" t="s">
        <f>=HYPERLINK("https://leilaoonline.com.br/lote/detalhe/335733", "1023")</f>
      </c>
      <c r="B53" s="4" t="s">
        <f>=HYPERLINK("https://leilaoonline.com.br/lote/detalhe/335733", "TELEVISÃO PHILCO MODELO 42"5 PHILCO PTV42G6FR2CPF - MAIS INFORMAÇÕES NAS FOTOS")</f>
      </c>
      <c r="C53" s="4" t="inlineStr">
        <is>
          <t>Aguardando</t>
        </is>
      </c>
      <c r="D53" s="4" t="inlineStr">
        <is>
          <t>0</t>
        </is>
      </c>
      <c r="E53" s="5" t="inlineStr">
        <is>
          <t>190,00</t>
        </is>
      </c>
      <c r="F53" s="4" t="inlineStr">
        <is>
          <t>50.00</t>
        </is>
      </c>
    </row>
    <row collapsed="false" customFormat="false" customHeight="false" hidden="false" ht="12.1" outlineLevel="0" r="54">
      <c r="A54" s="5" t="s">
        <f>=HYPERLINK("https://leilaoonline.com.br/lote/detalhe/335723", "1024")</f>
      </c>
      <c r="B54" s="4" t="s">
        <f>=HYPERLINK("https://leilaoonline.com.br/lote/detalhe/335723", "TELEVISÃO TOSHIBA MODELO TVS 43''3 TOSHIBA 43V35MS - MAIS INFORMAÇÕES NAS FOTOS")</f>
      </c>
      <c r="C54" s="4" t="inlineStr">
        <is>
          <t>Aguardando</t>
        </is>
      </c>
      <c r="D54" s="4" t="inlineStr">
        <is>
          <t>0</t>
        </is>
      </c>
      <c r="E54" s="5" t="inlineStr">
        <is>
          <t>190,00</t>
        </is>
      </c>
      <c r="F54" s="4" t="inlineStr">
        <is>
          <t>50.00</t>
        </is>
      </c>
    </row>
    <row collapsed="false" customFormat="false" customHeight="false" hidden="false" ht="12.1" outlineLevel="0" r="55">
      <c r="A55" s="5" t="s">
        <f>=HYPERLINK("https://leilaoonline.com.br/lote/detalhe/335725", "1025")</f>
      </c>
      <c r="B55" s="4" t="s">
        <f>=HYPERLINK("https://leilaoonline.com.br/lote/detalhe/335725", "TELEVISÃO PHILCO MODELO 42"5 PHILCO PTV42G6FR2CPF - MAIS INFORMAÇÕES NAS FOTOS")</f>
      </c>
      <c r="C55" s="4" t="inlineStr">
        <is>
          <t>Aguardando</t>
        </is>
      </c>
      <c r="D55" s="4" t="inlineStr">
        <is>
          <t>0</t>
        </is>
      </c>
      <c r="E55" s="5" t="inlineStr">
        <is>
          <t>190,00</t>
        </is>
      </c>
      <c r="F55" s="4" t="inlineStr">
        <is>
          <t>50.00</t>
        </is>
      </c>
    </row>
    <row collapsed="false" customFormat="false" customHeight="false" hidden="false" ht="12.1" outlineLevel="0" r="56">
      <c r="A56" s="5" t="s">
        <f>=HYPERLINK("https://leilaoonline.com.br/lote/detalhe/335727", "1026")</f>
      </c>
      <c r="B56" s="4" t="s">
        <f>=HYPERLINK("https://leilaoonline.com.br/lote/detalhe/335727", "TELEVISÃO TOSHIBA MODELO TVS 43''3 TOSHIBA 43V35MS - MAIS INFORMAÇÕES NAS FOTOS")</f>
      </c>
      <c r="C56" s="4" t="inlineStr">
        <is>
          <t>Aguardando</t>
        </is>
      </c>
      <c r="D56" s="4" t="inlineStr">
        <is>
          <t>0</t>
        </is>
      </c>
      <c r="E56" s="5" t="inlineStr">
        <is>
          <t>190,00</t>
        </is>
      </c>
      <c r="F56" s="4" t="inlineStr">
        <is>
          <t>50.00</t>
        </is>
      </c>
    </row>
    <row collapsed="false" customFormat="false" customHeight="false" hidden="false" ht="12.1" outlineLevel="0" r="57">
      <c r="A57" s="5" t="s">
        <f>=HYPERLINK("https://leilaoonline.com.br/lote/detalhe/335729", "1027")</f>
      </c>
      <c r="B57" s="4" t="s">
        <f>=HYPERLINK("https://leilaoonline.com.br/lote/detalhe/335729", "TELEVISÃO TOSHIBA MODELO TVS 43''3 TOSHIBA 43V35MS  - MAIS INFORMAÇÕES NAS FOTOS")</f>
      </c>
      <c r="C57" s="4" t="inlineStr">
        <is>
          <t>Aguardando</t>
        </is>
      </c>
      <c r="D57" s="4" t="inlineStr">
        <is>
          <t>0</t>
        </is>
      </c>
      <c r="E57" s="5" t="inlineStr">
        <is>
          <t>190,00</t>
        </is>
      </c>
      <c r="F57" s="4" t="inlineStr">
        <is>
          <t>50.00</t>
        </is>
      </c>
    </row>
    <row collapsed="false" customFormat="false" customHeight="false" hidden="false" ht="12.1" outlineLevel="0" r="58">
      <c r="A58" s="5" t="s">
        <f>=HYPERLINK("https://leilaoonline.com.br/lote/detalhe/335731", "1028")</f>
      </c>
      <c r="B58" s="4" t="s">
        <f>=HYPERLINK("https://leilaoonline.com.br/lote/detalhe/335731", "TELEVISÃO PHILCO MODELO 42"5 PHILCO PTV42G6FR2CPF - MAIS INFORMAÇÕES NAS FOTOS")</f>
      </c>
      <c r="C58" s="4" t="inlineStr">
        <is>
          <t>Aguardando</t>
        </is>
      </c>
      <c r="D58" s="4" t="inlineStr">
        <is>
          <t>0</t>
        </is>
      </c>
      <c r="E58" s="5" t="inlineStr">
        <is>
          <t>190,00</t>
        </is>
      </c>
      <c r="F58" s="4" t="inlineStr">
        <is>
          <t>50.00</t>
        </is>
      </c>
    </row>
    <row collapsed="false" customFormat="false" customHeight="false" hidden="false" ht="12.1" outlineLevel="0" r="59">
      <c r="A59" s="5" t="s">
        <f>=HYPERLINK("https://leilaoonline.com.br/lote/detalhe/335734", "1029")</f>
      </c>
      <c r="B59" s="4" t="s">
        <f>=HYPERLINK("https://leilaoonline.com.br/lote/detalhe/335734", "TELEVISÃO PHILCO MODELO 42"5 PHILCO PTV42G6FR2CPF - MAIS INFORMAÇÕES NAS FOTOS")</f>
      </c>
      <c r="C59" s="4" t="inlineStr">
        <is>
          <t>Aguardando</t>
        </is>
      </c>
      <c r="D59" s="4" t="inlineStr">
        <is>
          <t>0</t>
        </is>
      </c>
      <c r="E59" s="5" t="inlineStr">
        <is>
          <t>190,00</t>
        </is>
      </c>
      <c r="F59" s="4" t="inlineStr">
        <is>
          <t>50.00</t>
        </is>
      </c>
    </row>
    <row collapsed="false" customFormat="false" customHeight="false" hidden="false" ht="12.1" outlineLevel="0" r="60">
      <c r="A60" s="5" t="s">
        <f>=HYPERLINK("https://leilaoonline.com.br/lote/detalhe/335732", "1030")</f>
      </c>
      <c r="B60" s="4" t="s">
        <f>=HYPERLINK("https://leilaoonline.com.br/lote/detalhe/335732", "TELEVISÃO PHILCO MODELO 42"5 PHILCO PTV42G6FR2CPF - MAIS INFORMAÇÕES NAS FOTOS")</f>
      </c>
      <c r="C60" s="4" t="inlineStr">
        <is>
          <t>Aguardando</t>
        </is>
      </c>
      <c r="D60" s="4" t="inlineStr">
        <is>
          <t>0</t>
        </is>
      </c>
      <c r="E60" s="5" t="inlineStr">
        <is>
          <t>190,00</t>
        </is>
      </c>
      <c r="F60" s="4" t="inlineStr">
        <is>
          <t>50.00</t>
        </is>
      </c>
    </row>
    <row collapsed="false" customFormat="false" customHeight="false" hidden="false" ht="12.1" outlineLevel="0" r="61">
      <c r="A61" s="5" t="s">
        <f>=HYPERLINK("https://leilaoonline.com.br/lote/detalhe/335735", "1031")</f>
      </c>
      <c r="B61" s="4" t="s">
        <f>=HYPERLINK("https://leilaoonline.com.br/lote/detalhe/335735", "TELEVISÃO LG MODELO 50" 50UR8750PSA - MAIS INFORMAÇÕES NAS FOTOS")</f>
      </c>
      <c r="C61" s="4" t="inlineStr">
        <is>
          <t>Aguardando</t>
        </is>
      </c>
      <c r="D61" s="4" t="inlineStr">
        <is>
          <t>0</t>
        </is>
      </c>
      <c r="E61" s="5" t="inlineStr">
        <is>
          <t>350,00</t>
        </is>
      </c>
      <c r="F61" s="4" t="inlineStr">
        <is>
          <t>50.00</t>
        </is>
      </c>
    </row>
    <row collapsed="false" customFormat="false" customHeight="false" hidden="false" ht="12.1" outlineLevel="0" r="62">
      <c r="A62" s="5" t="s">
        <f>=HYPERLINK("https://leilaoonline.com.br/lote/detalhe/335736", "1032")</f>
      </c>
      <c r="B62" s="4" t="s">
        <f>=HYPERLINK("https://leilaoonline.com.br/lote/detalhe/335736", "TELEVISÃO LG MODELO 55" 55UF6800 - MAIS INFORMAÇÕES NAS FOTOS")</f>
      </c>
      <c r="C62" s="4" t="inlineStr">
        <is>
          <t>Aguardando</t>
        </is>
      </c>
      <c r="D62" s="4" t="inlineStr">
        <is>
          <t>0</t>
        </is>
      </c>
      <c r="E62" s="5" t="inlineStr">
        <is>
          <t>390,00</t>
        </is>
      </c>
      <c r="F62" s="4" t="inlineStr">
        <is>
          <t>50.00</t>
        </is>
      </c>
    </row>
    <row collapsed="false" customFormat="false" customHeight="false" hidden="false" ht="12.1" outlineLevel="0" r="63">
      <c r="A63" s="5" t="s">
        <f>=HYPERLINK("https://leilaoonline.com.br/lote/detalhe/335737", "1033")</f>
      </c>
      <c r="B63" s="4" t="s">
        <f>=HYPERLINK("https://leilaoonline.com.br/lote/detalhe/335737", "TELEVISÃO LG MODELO 65 "65UR8750PSA - MAIS INFORMAÇÕES NAS FOTOS")</f>
      </c>
      <c r="C63" s="4" t="inlineStr">
        <is>
          <t>Aguardando</t>
        </is>
      </c>
      <c r="D63" s="4" t="inlineStr">
        <is>
          <t>0</t>
        </is>
      </c>
      <c r="E63" s="5" t="inlineStr">
        <is>
          <t>550,00</t>
        </is>
      </c>
      <c r="F63" s="4" t="inlineStr">
        <is>
          <t>50.00</t>
        </is>
      </c>
    </row>
    <row collapsed="false" customFormat="false" customHeight="false" hidden="false" ht="12.1" outlineLevel="0" r="64">
      <c r="A64" s="5" t="s">
        <f>=HYPERLINK("https://leilaoonline.com.br/lote/detalhe/335738", "1034")</f>
      </c>
      <c r="B64" s="4" t="s">
        <f>=HYPERLINK("https://leilaoonline.com.br/lote/detalhe/335738", "TELEVISÃO LG MODELO 65" OLED65CXPSA - MAIS INFORMAÇÕES NAS FOTOS")</f>
      </c>
      <c r="C64" s="4" t="inlineStr">
        <is>
          <t>Aguardando</t>
        </is>
      </c>
      <c r="D64" s="4" t="inlineStr">
        <is>
          <t>0</t>
        </is>
      </c>
      <c r="E64" s="5" t="inlineStr">
        <is>
          <t>590,00</t>
        </is>
      </c>
      <c r="F64" s="4" t="inlineStr">
        <is>
          <t>50.00</t>
        </is>
      </c>
    </row>
    <row collapsed="false" customFormat="false" customHeight="false" hidden="false" ht="12.1" outlineLevel="0" r="65">
      <c r="A65" s="5" t="s">
        <f>=HYPERLINK("https://leilaoonline.com.br/lote/detalhe/335739", "1042")</f>
      </c>
      <c r="B65" s="4" t="s">
        <f>=HYPERLINK("https://leilaoonline.com.br/lote/detalhe/335739", "TELEVISÃO DA LG DE 32 POLEGADAS - MAIS INFORMAÇÕES NAS FOTOS")</f>
      </c>
      <c r="C65" s="4" t="inlineStr">
        <is>
          <t>Aguardando</t>
        </is>
      </c>
      <c r="D65" s="4" t="inlineStr">
        <is>
          <t>0</t>
        </is>
      </c>
      <c r="E65" s="5" t="inlineStr">
        <is>
          <t>300,00</t>
        </is>
      </c>
      <c r="F65" s="4" t="inlineStr">
        <is>
          <t>50.00</t>
        </is>
      </c>
    </row>
    <row collapsed="false" customFormat="false" customHeight="false" hidden="false" ht="12.1" outlineLevel="0" r="66">
      <c r="A66" s="5" t="s">
        <f>=HYPERLINK("https://leilaoonline.com.br/lote/detalhe/335740", "1043")</f>
      </c>
      <c r="B66" s="4" t="s">
        <f>=HYPERLINK("https://leilaoonline.com.br/lote/detalhe/335740", "TELEVISÃO DA LG DE 32 POLEGADAS - MAIS INFORMAÇÕES NAS FOTOS")</f>
      </c>
      <c r="C66" s="4" t="inlineStr">
        <is>
          <t>Aguardando</t>
        </is>
      </c>
      <c r="D66" s="4" t="inlineStr">
        <is>
          <t>0</t>
        </is>
      </c>
      <c r="E66" s="5" t="inlineStr">
        <is>
          <t>300,00</t>
        </is>
      </c>
      <c r="F66" s="4" t="inlineStr">
        <is>
          <t>50.00</t>
        </is>
      </c>
    </row>
    <row collapsed="false" customFormat="false" customHeight="false" hidden="false" ht="12.1" outlineLevel="0" r="67">
      <c r="A67" s="5" t="s">
        <f>=HYPERLINK("https://leilaoonline.com.br/lote/detalhe/335741", "1044")</f>
      </c>
      <c r="B67" s="4" t="s">
        <f>=HYPERLINK("https://leilaoonline.com.br/lote/detalhe/335741", "TELEVISÃO DA LG DE 32 POLEGADAS - MAIS INFORMAÇÕES NAS FOTOS")</f>
      </c>
      <c r="C67" s="4" t="inlineStr">
        <is>
          <t>Aguardando</t>
        </is>
      </c>
      <c r="D67" s="4" t="inlineStr">
        <is>
          <t>0</t>
        </is>
      </c>
      <c r="E67" s="5" t="inlineStr">
        <is>
          <t>300,00</t>
        </is>
      </c>
      <c r="F67" s="4" t="inlineStr">
        <is>
          <t>50.00</t>
        </is>
      </c>
    </row>
    <row collapsed="false" customFormat="false" customHeight="false" hidden="false" ht="12.1" outlineLevel="0" r="68">
      <c r="A68" s="5" t="s">
        <f>=HYPERLINK("https://leilaoonline.com.br/lote/detalhe/335742", "1045")</f>
      </c>
      <c r="B68" s="4" t="s">
        <f>=HYPERLINK("https://leilaoonline.com.br/lote/detalhe/335742", "TELEVISÃO DA LG DE 32 POLEGADAS - MAIS INFORMAÇÕES NAS FOTOS")</f>
      </c>
      <c r="C68" s="4" t="inlineStr">
        <is>
          <t>Aguardando</t>
        </is>
      </c>
      <c r="D68" s="4" t="inlineStr">
        <is>
          <t>0</t>
        </is>
      </c>
      <c r="E68" s="5" t="inlineStr">
        <is>
          <t>300,00</t>
        </is>
      </c>
      <c r="F68" s="4" t="inlineStr">
        <is>
          <t>50.00</t>
        </is>
      </c>
    </row>
    <row collapsed="false" customFormat="false" customHeight="false" hidden="false" ht="12.1" outlineLevel="0" r="69">
      <c r="A69" s="5" t="s">
        <f>=HYPERLINK("https://leilaoonline.com.br/lote/detalhe/335743", "1046")</f>
      </c>
      <c r="B69" s="4" t="s">
        <f>=HYPERLINK("https://leilaoonline.com.br/lote/detalhe/335743", "TELEVISÃO DA LG DE 32 POLEGADAS - MAIS INFORMAÇÕES NAS FOTOS")</f>
      </c>
      <c r="C69" s="4" t="inlineStr">
        <is>
          <t>Aguardando</t>
        </is>
      </c>
      <c r="D69" s="4" t="inlineStr">
        <is>
          <t>0</t>
        </is>
      </c>
      <c r="E69" s="5" t="inlineStr">
        <is>
          <t>300,00</t>
        </is>
      </c>
      <c r="F69" s="4" t="inlineStr">
        <is>
          <t>50.00</t>
        </is>
      </c>
    </row>
    <row collapsed="false" customFormat="false" customHeight="false" hidden="false" ht="12.1" outlineLevel="0" r="70">
      <c r="A70" s="5" t="s">
        <f>=HYPERLINK("https://leilaoonline.com.br/lote/detalhe/335744", "1047")</f>
      </c>
      <c r="B70" s="4" t="s">
        <f>=HYPERLINK("https://leilaoonline.com.br/lote/detalhe/335744", "TELEVISÃO DA LG DE 32 POLEGADAS - MAIS INFORMAÇÕES NAS FOTOS")</f>
      </c>
      <c r="C70" s="4" t="inlineStr">
        <is>
          <t>Aguardando</t>
        </is>
      </c>
      <c r="D70" s="4" t="inlineStr">
        <is>
          <t>0</t>
        </is>
      </c>
      <c r="E70" s="5" t="inlineStr">
        <is>
          <t>300,00</t>
        </is>
      </c>
      <c r="F70" s="4" t="inlineStr">
        <is>
          <t>50.00</t>
        </is>
      </c>
    </row>
    <row collapsed="false" customFormat="false" customHeight="false" hidden="false" ht="12.1" outlineLevel="0" r="71">
      <c r="A71" s="5" t="s">
        <f>=HYPERLINK("https://leilaoonline.com.br/lote/detalhe/335745", "1048")</f>
      </c>
      <c r="B71" s="4" t="s">
        <f>=HYPERLINK("https://leilaoonline.com.br/lote/detalhe/335745", "TELEVISÃO DA LG DE 32 POLEGADAS - MAIS INFORMAÇÕES NAS FOTOS")</f>
      </c>
      <c r="C71" s="4" t="inlineStr">
        <is>
          <t>Aguardando</t>
        </is>
      </c>
      <c r="D71" s="4" t="inlineStr">
        <is>
          <t>0</t>
        </is>
      </c>
      <c r="E71" s="5" t="inlineStr">
        <is>
          <t>300,00</t>
        </is>
      </c>
      <c r="F71" s="4" t="inlineStr">
        <is>
          <t>50.00</t>
        </is>
      </c>
    </row>
    <row collapsed="false" customFormat="false" customHeight="false" hidden="false" ht="12.1" outlineLevel="0" r="72">
      <c r="A72" s="5" t="s">
        <f>=HYPERLINK("https://leilaoonline.com.br/lote/detalhe/335746", "1049")</f>
      </c>
      <c r="B72" s="4" t="s">
        <f>=HYPERLINK("https://leilaoonline.com.br/lote/detalhe/335746", "TELEVISÃO DA LG DE 32 POLEGADAS - MAIS INFORMAÇÕES NAS FOTOS")</f>
      </c>
      <c r="C72" s="4" t="inlineStr">
        <is>
          <t>Aguardando</t>
        </is>
      </c>
      <c r="D72" s="4" t="inlineStr">
        <is>
          <t>0</t>
        </is>
      </c>
      <c r="E72" s="5" t="inlineStr">
        <is>
          <t>300,00</t>
        </is>
      </c>
      <c r="F72" s="4" t="inlineStr">
        <is>
          <t>50.00</t>
        </is>
      </c>
    </row>
    <row collapsed="false" customFormat="false" customHeight="false" hidden="false" ht="12.1" outlineLevel="0" r="73">
      <c r="A73" s="5" t="s">
        <f>=HYPERLINK("https://leilaoonline.com.br/lote/detalhe/335750", "1050")</f>
      </c>
      <c r="B73" s="4" t="s">
        <f>=HYPERLINK("https://leilaoonline.com.br/lote/detalhe/335750", "TELEVISÃO DA LG DE 32 POLEGADAS - MAIS INFORMAÇÕES NAS FOTOS")</f>
      </c>
      <c r="C73" s="4" t="inlineStr">
        <is>
          <t>Aguardando</t>
        </is>
      </c>
      <c r="D73" s="4" t="inlineStr">
        <is>
          <t>0</t>
        </is>
      </c>
      <c r="E73" s="5" t="inlineStr">
        <is>
          <t>300,00</t>
        </is>
      </c>
      <c r="F73" s="4" t="inlineStr">
        <is>
          <t>50.00</t>
        </is>
      </c>
    </row>
    <row collapsed="false" customFormat="false" customHeight="false" hidden="false" ht="12.1" outlineLevel="0" r="74">
      <c r="A74" s="5" t="s">
        <f>=HYPERLINK("https://leilaoonline.com.br/lote/detalhe/335747", "1051")</f>
      </c>
      <c r="B74" s="4" t="s">
        <f>=HYPERLINK("https://leilaoonline.com.br/lote/detalhe/335747", "NOTEBOOK POSITIVO MASTER COM INTEL I3, 4GB DE MEMÓRIA E HD 320GB + FONTE - FUNCIONANDO")</f>
      </c>
      <c r="C74" s="4" t="inlineStr">
        <is>
          <t>Aguardando</t>
        </is>
      </c>
      <c r="D74" s="4" t="inlineStr">
        <is>
          <t>0</t>
        </is>
      </c>
      <c r="E74" s="5" t="inlineStr">
        <is>
          <t>500,00</t>
        </is>
      </c>
      <c r="F74" s="4" t="inlineStr">
        <is>
          <t>1.00</t>
        </is>
      </c>
    </row>
    <row collapsed="false" customFormat="false" customHeight="false" hidden="false" ht="12.1" outlineLevel="0" r="75">
      <c r="A75" s="5" t="s">
        <f>=HYPERLINK("https://leilaoonline.com.br/lote/detalhe/335748", "1052")</f>
      </c>
      <c r="B75" s="4" t="s">
        <f>=HYPERLINK("https://leilaoonline.com.br/lote/detalhe/335748", "NOTEBOOK POSITIVO MASTER COM INTEL I3, 4GB DE MEMÓRIA E HD 320GB + FONTE - FUNCIONANDO")</f>
      </c>
      <c r="C75" s="4" t="inlineStr">
        <is>
          <t>Aguardando</t>
        </is>
      </c>
      <c r="D75" s="4" t="inlineStr">
        <is>
          <t>0</t>
        </is>
      </c>
      <c r="E75" s="5" t="inlineStr">
        <is>
          <t>500,00</t>
        </is>
      </c>
      <c r="F75" s="4" t="inlineStr">
        <is>
          <t>1.00</t>
        </is>
      </c>
    </row>
    <row collapsed="false" customFormat="false" customHeight="false" hidden="false" ht="12.1" outlineLevel="0" r="76">
      <c r="A76" s="5" t="s">
        <f>=HYPERLINK("https://leilaoonline.com.br/lote/detalhe/335749", "1054")</f>
      </c>
      <c r="B76" s="4" t="s">
        <f>=HYPERLINK("https://leilaoonline.com.br/lote/detalhe/335749", "NOTEBOOK POSITIVO MASTER COM INTEL I3, 4GB DE MEMÓRIA E HD 320GB + FONTE - FUNCIONANDO")</f>
      </c>
      <c r="C76" s="4" t="inlineStr">
        <is>
          <t>Aguardando</t>
        </is>
      </c>
      <c r="D76" s="4" t="inlineStr">
        <is>
          <t>0</t>
        </is>
      </c>
      <c r="E76" s="5" t="inlineStr">
        <is>
          <t>500,00</t>
        </is>
      </c>
      <c r="F76" s="4" t="inlineStr">
        <is>
          <t>1.00</t>
        </is>
      </c>
    </row>
    <row collapsed="false" customFormat="false" customHeight="false" hidden="false" ht="12.1" outlineLevel="0" r="77">
      <c r="A77" s="5" t="s">
        <f>=HYPERLINK("https://leilaoonline.com.br/lote/detalhe/335751", "1055")</f>
      </c>
      <c r="B77" s="4" t="s">
        <f>=HYPERLINK("https://leilaoonline.com.br/lote/detalhe/335751", "NOTEBOOK POSITIVO MASTER COM INTEL I3, 4GB DE MEMÓRIA E HD 320GB + FONTE - FUNCIONANDO")</f>
      </c>
      <c r="C77" s="4" t="inlineStr">
        <is>
          <t>Aguardando</t>
        </is>
      </c>
      <c r="D77" s="4" t="inlineStr">
        <is>
          <t>0</t>
        </is>
      </c>
      <c r="E77" s="5" t="inlineStr">
        <is>
          <t>500,00</t>
        </is>
      </c>
      <c r="F77" s="4" t="inlineStr">
        <is>
          <t>1.00</t>
        </is>
      </c>
    </row>
    <row collapsed="false" customFormat="false" customHeight="false" hidden="false" ht="12.1" outlineLevel="0" r="78">
      <c r="A78" s="5" t="s">
        <f>=HYPERLINK("https://leilaoonline.com.br/lote/detalhe/335752", "1056")</f>
      </c>
      <c r="B78" s="4" t="s">
        <f>=HYPERLINK("https://leilaoonline.com.br/lote/detalhe/335752", "NOTEBOOK POSITIVO MASTER COM INTEL I3, 4GB DE MEMÓRIA E HD 320GB + FONTE - FUNCIONANDO")</f>
      </c>
      <c r="C78" s="4" t="inlineStr">
        <is>
          <t>Aguardando</t>
        </is>
      </c>
      <c r="D78" s="4" t="inlineStr">
        <is>
          <t>0</t>
        </is>
      </c>
      <c r="E78" s="5" t="inlineStr">
        <is>
          <t>500,00</t>
        </is>
      </c>
      <c r="F78" s="4" t="inlineStr">
        <is>
          <t>1.00</t>
        </is>
      </c>
    </row>
    <row collapsed="false" customFormat="false" customHeight="false" hidden="false" ht="12.1" outlineLevel="0" r="79">
      <c r="A79" s="5" t="s">
        <f>=HYPERLINK("https://leilaoonline.com.br/lote/detalhe/335753", "1057")</f>
      </c>
      <c r="B79" s="4" t="s">
        <f>=HYPERLINK("https://leilaoonline.com.br/lote/detalhe/335753", "NOTEBOOK POSITIVO MASTER COM INTEL I3, 4GB DE MEMÓRIA E HD 320GB + FONTE - FUNCIONANDO")</f>
      </c>
      <c r="C79" s="4" t="inlineStr">
        <is>
          <t>Aguardando</t>
        </is>
      </c>
      <c r="D79" s="4" t="inlineStr">
        <is>
          <t>0</t>
        </is>
      </c>
      <c r="E79" s="5" t="inlineStr">
        <is>
          <t>500,00</t>
        </is>
      </c>
      <c r="F79" s="4" t="inlineStr">
        <is>
          <t>1.00</t>
        </is>
      </c>
    </row>
    <row collapsed="false" customFormat="false" customHeight="false" hidden="false" ht="12.1" outlineLevel="0" r="80">
      <c r="A80" s="5" t="s">
        <f>=HYPERLINK("https://leilaoonline.com.br/lote/detalhe/335754", "1058")</f>
      </c>
      <c r="B80" s="4" t="s">
        <f>=HYPERLINK("https://leilaoonline.com.br/lote/detalhe/335754", "NOTEBOOK POSITIVO MASTER COM INTEL I3, 4GB DE MEMÓRIA E HD 320GB + FONTE - FUNCIONANDO")</f>
      </c>
      <c r="C80" s="4" t="inlineStr">
        <is>
          <t>Aguardando</t>
        </is>
      </c>
      <c r="D80" s="4" t="inlineStr">
        <is>
          <t>0</t>
        </is>
      </c>
      <c r="E80" s="5" t="inlineStr">
        <is>
          <t>500,00</t>
        </is>
      </c>
      <c r="F80" s="4" t="inlineStr">
        <is>
          <t>1.00</t>
        </is>
      </c>
    </row>
    <row collapsed="false" customFormat="false" customHeight="false" hidden="false" ht="12.1" outlineLevel="0" r="81">
      <c r="A81" s="5" t="s">
        <f>=HYPERLINK("https://leilaoonline.com.br/lote/detalhe/335755", "1059")</f>
      </c>
      <c r="B81" s="4" t="s">
        <f>=HYPERLINK("https://leilaoonline.com.br/lote/detalhe/335755", "NOTEBOOK POSITIVO MASTER COM INTEL I3, 4GB DE MEMÓRIA E HD 320GB + FONTE - FUNCIONANDO")</f>
      </c>
      <c r="C81" s="4" t="inlineStr">
        <is>
          <t>Aguardando</t>
        </is>
      </c>
      <c r="D81" s="4" t="inlineStr">
        <is>
          <t>0</t>
        </is>
      </c>
      <c r="E81" s="5" t="inlineStr">
        <is>
          <t>500,00</t>
        </is>
      </c>
      <c r="F81" s="4" t="inlineStr">
        <is>
          <t>1.00</t>
        </is>
      </c>
    </row>
    <row collapsed="false" customFormat="false" customHeight="false" hidden="false" ht="12.1" outlineLevel="0" r="82">
      <c r="A82" s="5" t="s">
        <f>=HYPERLINK("https://leilaoonline.com.br/lote/detalhe/335756", "1060")</f>
      </c>
      <c r="B82" s="4" t="s">
        <f>=HYPERLINK("https://leilaoonline.com.br/lote/detalhe/335756", "NOTEBOOK POSITIVO MASTER COM INTEL I3, 4GB DE MEMÓRIA E HD 320GB + FONTE - FUNCIONANDO")</f>
      </c>
      <c r="C82" s="4" t="inlineStr">
        <is>
          <t>Aguardando</t>
        </is>
      </c>
      <c r="D82" s="4" t="inlineStr">
        <is>
          <t>0</t>
        </is>
      </c>
      <c r="E82" s="5" t="inlineStr">
        <is>
          <t>500,00</t>
        </is>
      </c>
      <c r="F82" s="4" t="inlineStr">
        <is>
          <t>1.00</t>
        </is>
      </c>
    </row>
    <row collapsed="false" customFormat="false" customHeight="false" hidden="false" ht="12.1" outlineLevel="0" r="83">
      <c r="A83" s="5" t="s">
        <f>=HYPERLINK("https://leilaoonline.com.br/lote/detalhe/335760", "1061")</f>
      </c>
      <c r="B83" s="4" t="s">
        <f>=HYPERLINK("https://leilaoonline.com.br/lote/detalhe/335760", "NOTEBOOK POSITIVO MASTER COM INTEL I3, 4GB DE MEMÓRIA E HD 320GB + FONTE - FUNCIONANDO")</f>
      </c>
      <c r="C83" s="4" t="inlineStr">
        <is>
          <t>Aguardando</t>
        </is>
      </c>
      <c r="D83" s="4" t="inlineStr">
        <is>
          <t>0</t>
        </is>
      </c>
      <c r="E83" s="5" t="inlineStr">
        <is>
          <t>500,00</t>
        </is>
      </c>
      <c r="F83" s="4" t="inlineStr">
        <is>
          <t>1.00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2026-09-11T17:30:13.00Z</dcterms:created>
  <dc:creator>Tellks Tecnologia</dc:creator>
  <cp:revision>0</cp:revision>
</cp:coreProperties>
</file>