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6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Torre de Resfr. • Bombas KSB • Prensas de Fricção • Seladoras • Transfor. Trifásico • Motores WEG • Braços Gir. • Outros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22/09/2026 15:00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Ricardo Miranda de Souza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=HYPERLINK("https://leilaoonline.com.br/lote/detalhe/335726", "001")</f>
      </c>
      <c r="B11" s="4" t="s">
        <f>=HYPERLINK("https://leilaoonline.com.br/lote/detalhe/335726", "TORRE DE RESFRIAMENTO ALPINA 170 X 210 X H305CM")</f>
      </c>
      <c r="C11" s="4" t="inlineStr">
        <is>
          <t>Aguardando</t>
        </is>
      </c>
      <c r="D11" s="4" t="inlineStr">
        <is>
          <t>0</t>
        </is>
      </c>
      <c r="E11" s="5" t="inlineStr">
        <is>
          <t>15.000,00</t>
        </is>
      </c>
      <c r="F11" s="4" t="inlineStr">
        <is>
          <t>500.00</t>
        </is>
      </c>
    </row>
    <row collapsed="false" customFormat="false" customHeight="false" hidden="false" ht="12.1" outlineLevel="0" r="12">
      <c r="A12" s="5" t="s">
        <f>=HYPERLINK("https://leilaoonline.com.br/lote/detalhe/335728", "002")</f>
      </c>
      <c r="B12" s="4" t="s">
        <f>=HYPERLINK("https://leilaoonline.com.br/lote/detalhe/335728", "PÓRTICO 6 X 6 MTS C/ AVANÇO DE 3 METROS")</f>
      </c>
      <c r="C12" s="4" t="inlineStr">
        <is>
          <t>Aguardando</t>
        </is>
      </c>
      <c r="D12" s="4" t="inlineStr">
        <is>
          <t>0</t>
        </is>
      </c>
      <c r="E12" s="5" t="inlineStr">
        <is>
          <t>15.000,00</t>
        </is>
      </c>
      <c r="F12" s="4" t="inlineStr">
        <is>
          <t>500.00</t>
        </is>
      </c>
    </row>
    <row collapsed="false" customFormat="false" customHeight="false" hidden="false" ht="12.1" outlineLevel="0" r="13">
      <c r="A13" s="5" t="s">
        <f>=HYPERLINK("https://leilaoonline.com.br/lote/detalhe/335730", "003")</f>
      </c>
      <c r="B13" s="4" t="s">
        <f>=HYPERLINK("https://leilaoonline.com.br/lote/detalhe/335730", "CHILLER HITACHI 90TR 250.000KCAL ")</f>
      </c>
      <c r="C13" s="4" t="inlineStr">
        <is>
          <t>Aguardando</t>
        </is>
      </c>
      <c r="D13" s="4" t="inlineStr">
        <is>
          <t>0</t>
        </is>
      </c>
      <c r="E13" s="5" t="inlineStr">
        <is>
          <t>35.000,00</t>
        </is>
      </c>
      <c r="F13" s="4" t="inlineStr">
        <is>
          <t>500.00</t>
        </is>
      </c>
    </row>
    <row collapsed="false" customFormat="false" customHeight="false" hidden="false" ht="12.1" outlineLevel="0" r="14">
      <c r="A14" s="5" t="s">
        <f>=HYPERLINK("https://leilaoonline.com.br/lote/detalhe/335718", "004")</f>
      </c>
      <c r="B14" s="4" t="s">
        <f>=HYPERLINK("https://leilaoonline.com.br/lote/detalhe/335718", "LOTE COM 5 ENCERADEIRAS E 1 CORTADOR DE GRAMA ")</f>
      </c>
      <c r="C14" s="4" t="inlineStr">
        <is>
          <t>Aguardando</t>
        </is>
      </c>
      <c r="D14" s="4" t="inlineStr">
        <is>
          <t>0</t>
        </is>
      </c>
      <c r="E14" s="5" t="inlineStr">
        <is>
          <t>2.500,00</t>
        </is>
      </c>
      <c r="F14" s="4" t="inlineStr">
        <is>
          <t>500.00</t>
        </is>
      </c>
    </row>
    <row collapsed="false" customFormat="false" customHeight="false" hidden="false" ht="12.1" outlineLevel="0" r="15">
      <c r="A15" s="5" t="s">
        <f>=HYPERLINK("https://leilaoonline.com.br/lote/detalhe/335719", "008")</f>
      </c>
      <c r="B15" s="4" t="s">
        <f>=HYPERLINK("https://leilaoonline.com.br/lote/detalhe/335719", "BOMBA D' ÁGUA ALTA PRESSÃO")</f>
      </c>
      <c r="C15" s="4" t="inlineStr">
        <is>
          <t>Aguardando</t>
        </is>
      </c>
      <c r="D15" s="4" t="inlineStr">
        <is>
          <t>0</t>
        </is>
      </c>
      <c r="E15" s="5" t="inlineStr">
        <is>
          <t>700,00</t>
        </is>
      </c>
      <c r="F15" s="4" t="inlineStr">
        <is>
          <t>250.00</t>
        </is>
      </c>
    </row>
    <row collapsed="false" customFormat="false" customHeight="false" hidden="false" ht="12.1" outlineLevel="0" r="16">
      <c r="A16" s="5" t="s">
        <f>=HYPERLINK("https://leilaoonline.com.br/lote/detalhe/335757", "009")</f>
      </c>
      <c r="B16" s="4" t="s">
        <f>=HYPERLINK("https://leilaoonline.com.br/lote/detalhe/335757", "BOMBA KSB MEGANORM 32-200 WEG 7,5CV ")</f>
      </c>
      <c r="C16" s="4" t="inlineStr">
        <is>
          <t>Aguardando</t>
        </is>
      </c>
      <c r="D16" s="4" t="inlineStr">
        <is>
          <t>0</t>
        </is>
      </c>
      <c r="E16" s="5" t="inlineStr">
        <is>
          <t>2.500,00</t>
        </is>
      </c>
      <c r="F16" s="4" t="inlineStr">
        <is>
          <t>500.00</t>
        </is>
      </c>
    </row>
    <row collapsed="false" customFormat="false" customHeight="false" hidden="false" ht="12.1" outlineLevel="0" r="17">
      <c r="A17" s="5" t="s">
        <f>=HYPERLINK("https://leilaoonline.com.br/lote/detalhe/335720", "010")</f>
      </c>
      <c r="B17" s="4" t="s">
        <f>=HYPERLINK("https://leilaoonline.com.br/lote/detalhe/335720", "LOTE DE PLASTIFICADORAS E POLISELADORAS PROFISSIONAIS - 12 UNIDADES")</f>
      </c>
      <c r="C17" s="4" t="inlineStr">
        <is>
          <t>Aguardando</t>
        </is>
      </c>
      <c r="D17" s="4" t="inlineStr">
        <is>
          <t>0</t>
        </is>
      </c>
      <c r="E17" s="5" t="inlineStr">
        <is>
          <t>2.000,00</t>
        </is>
      </c>
      <c r="F17" s="4" t="inlineStr">
        <is>
          <t>250.00</t>
        </is>
      </c>
    </row>
    <row collapsed="false" customFormat="false" customHeight="false" hidden="false" ht="12.1" outlineLevel="0" r="18">
      <c r="A18" s="5" t="s">
        <f>=HYPERLINK("https://leilaoonline.com.br/lote/detalhe/335758", "011")</f>
      </c>
      <c r="B18" s="4" t="s">
        <f>=HYPERLINK("https://leilaoonline.com.br/lote/detalhe/335758", "BOMBA KSB MEGANORM 32-200 WEG 7,5CV ")</f>
      </c>
      <c r="C18" s="4" t="inlineStr">
        <is>
          <t>Aguardando</t>
        </is>
      </c>
      <c r="D18" s="4" t="inlineStr">
        <is>
          <t>0</t>
        </is>
      </c>
      <c r="E18" s="5" t="inlineStr">
        <is>
          <t>2.500,00</t>
        </is>
      </c>
      <c r="F18" s="4" t="inlineStr">
        <is>
          <t>250.00</t>
        </is>
      </c>
    </row>
    <row collapsed="false" customFormat="false" customHeight="false" hidden="false" ht="12.1" outlineLevel="0" r="19">
      <c r="A19" s="5" t="s">
        <f>=HYPERLINK("https://leilaoonline.com.br/lote/detalhe/335759", "012")</f>
      </c>
      <c r="B19" s="4" t="s">
        <f>=HYPERLINK("https://leilaoonline.com.br/lote/detalhe/335759", "PRENSA DE FRICÇÃO 400 TONELADAS")</f>
      </c>
      <c r="C19" s="4" t="inlineStr">
        <is>
          <t>Aguardando</t>
        </is>
      </c>
      <c r="D19" s="4" t="inlineStr">
        <is>
          <t>0</t>
        </is>
      </c>
      <c r="E19" s="5" t="inlineStr">
        <is>
          <t>85.000,00</t>
        </is>
      </c>
      <c r="F19" s="4" t="inlineStr">
        <is>
          <t>500.00</t>
        </is>
      </c>
    </row>
    <row collapsed="false" customFormat="false" customHeight="false" hidden="false" ht="12.1" outlineLevel="0" r="20">
      <c r="A20" s="5" t="s">
        <f>=HYPERLINK("https://leilaoonline.com.br/lote/detalhe/335721", "013")</f>
      </c>
      <c r="B20" s="4" t="s">
        <f>=HYPERLINK("https://leilaoonline.com.br/lote/detalhe/335721", "CARRETINHA REBOQUE SEM DOCUMENTO")</f>
      </c>
      <c r="C20" s="4" t="inlineStr">
        <is>
          <t>Aguardando</t>
        </is>
      </c>
      <c r="D20" s="4" t="inlineStr">
        <is>
          <t>0</t>
        </is>
      </c>
      <c r="E20" s="5" t="inlineStr">
        <is>
          <t>1.500,00</t>
        </is>
      </c>
      <c r="F20" s="4" t="inlineStr">
        <is>
          <t>500.00</t>
        </is>
      </c>
    </row>
    <row collapsed="false" customFormat="false" customHeight="false" hidden="false" ht="12.1" outlineLevel="0" r="21">
      <c r="A21" s="5" t="s">
        <f>=HYPERLINK("https://leilaoonline.com.br/lote/detalhe/335722", "014")</f>
      </c>
      <c r="B21" s="4" t="s">
        <f>=HYPERLINK("https://leilaoonline.com.br/lote/detalhe/335722", "SERRA VAI E VEM")</f>
      </c>
      <c r="C21" s="4" t="inlineStr">
        <is>
          <t>Aguardando</t>
        </is>
      </c>
      <c r="D21" s="4" t="inlineStr">
        <is>
          <t>0</t>
        </is>
      </c>
      <c r="E21" s="5" t="inlineStr">
        <is>
          <t>1.800,00</t>
        </is>
      </c>
      <c r="F21" s="4" t="inlineStr">
        <is>
          <t>250.00</t>
        </is>
      </c>
    </row>
    <row collapsed="false" customFormat="false" customHeight="false" hidden="false" ht="12.1" outlineLevel="0" r="22">
      <c r="A22" s="5" t="s">
        <f>=HYPERLINK("https://leilaoonline.com.br/lote/detalhe/335724", "015")</f>
      </c>
      <c r="B22" s="4" t="s">
        <f>=HYPERLINK("https://leilaoonline.com.br/lote/detalhe/335724", "FURADEIRA DE BANCA HELMO COM BANCADA")</f>
      </c>
      <c r="C22" s="4" t="inlineStr">
        <is>
          <t>Aguardando</t>
        </is>
      </c>
      <c r="D22" s="4" t="inlineStr">
        <is>
          <t>0</t>
        </is>
      </c>
      <c r="E22" s="5" t="inlineStr">
        <is>
          <t>1.200,00</t>
        </is>
      </c>
      <c r="F22" s="4" t="inlineStr">
        <is>
          <t>250.00</t>
        </is>
      </c>
    </row>
    <row collapsed="false" customFormat="false" customHeight="false" hidden="false" ht="12.1" outlineLevel="0" r="23">
      <c r="A23" s="5" t="s">
        <f>=HYPERLINK("https://leilaoonline.com.br/lote/detalhe/335770", "016")</f>
      </c>
      <c r="B23" s="4" t="s">
        <f>=HYPERLINK("https://leilaoonline.com.br/lote/detalhe/335770", "PRENSA DE FRICÇÃO 60 TONELADAS")</f>
      </c>
      <c r="C23" s="4" t="inlineStr">
        <is>
          <t>Aguardando</t>
        </is>
      </c>
      <c r="D23" s="4" t="inlineStr">
        <is>
          <t>0</t>
        </is>
      </c>
      <c r="E23" s="5" t="inlineStr">
        <is>
          <t>13.000,00</t>
        </is>
      </c>
      <c r="F23" s="4" t="inlineStr">
        <is>
          <t>500.00</t>
        </is>
      </c>
    </row>
    <row collapsed="false" customFormat="false" customHeight="false" hidden="false" ht="12.1" outlineLevel="0" r="24">
      <c r="A24" s="5" t="s">
        <f>=HYPERLINK("https://leilaoonline.com.br/lote/detalhe/335762", "017")</f>
      </c>
      <c r="B24" s="4" t="s">
        <f>=HYPERLINK("https://leilaoonline.com.br/lote/detalhe/335762", "COMPRESSOR DE REFRIGERAÇÃO SABROE")</f>
      </c>
      <c r="C24" s="4" t="inlineStr">
        <is>
          <t>Aguardando</t>
        </is>
      </c>
      <c r="D24" s="4" t="inlineStr">
        <is>
          <t>0</t>
        </is>
      </c>
      <c r="E24" s="5" t="inlineStr">
        <is>
          <t>600,00</t>
        </is>
      </c>
      <c r="F24" s="4" t="inlineStr">
        <is>
          <t>150.00</t>
        </is>
      </c>
    </row>
    <row collapsed="false" customFormat="false" customHeight="false" hidden="false" ht="12.1" outlineLevel="0" r="25">
      <c r="A25" s="5" t="s">
        <f>=HYPERLINK("https://leilaoonline.com.br/lote/detalhe/335763", "018")</f>
      </c>
      <c r="B25" s="4" t="s">
        <f>=HYPERLINK("https://leilaoonline.com.br/lote/detalhe/335763", "SELADORA WELDOTRON")</f>
      </c>
      <c r="C25" s="4" t="inlineStr">
        <is>
          <t>Aguardando</t>
        </is>
      </c>
      <c r="D25" s="4" t="inlineStr">
        <is>
          <t>0</t>
        </is>
      </c>
      <c r="E25" s="5" t="inlineStr">
        <is>
          <t>600,00</t>
        </is>
      </c>
      <c r="F25" s="4" t="inlineStr">
        <is>
          <t>150.00</t>
        </is>
      </c>
    </row>
    <row collapsed="false" customFormat="false" customHeight="false" hidden="false" ht="12.1" outlineLevel="0" r="26">
      <c r="A26" s="5" t="s">
        <f>=HYPERLINK("https://leilaoonline.com.br/lote/detalhe/335764", "019")</f>
      </c>
      <c r="B26" s="4" t="s">
        <f>=HYPERLINK("https://leilaoonline.com.br/lote/detalhe/335764", "TESOURA PUNCIONADEIRA VIBRACORT CAP. 1/4''")</f>
      </c>
      <c r="C26" s="4" t="inlineStr">
        <is>
          <t>Aguardando</t>
        </is>
      </c>
      <c r="D26" s="4" t="inlineStr">
        <is>
          <t>0</t>
        </is>
      </c>
      <c r="E26" s="5" t="inlineStr">
        <is>
          <t>4.000,00</t>
        </is>
      </c>
      <c r="F26" s="4" t="inlineStr">
        <is>
          <t>250.00</t>
        </is>
      </c>
    </row>
    <row collapsed="false" customFormat="false" customHeight="false" hidden="false" ht="12.1" outlineLevel="0" r="27">
      <c r="A27" s="5" t="s">
        <f>=HYPERLINK("https://leilaoonline.com.br/lote/detalhe/335765", "020")</f>
      </c>
      <c r="B27" s="4" t="s">
        <f>=HYPERLINK("https://leilaoonline.com.br/lote/detalhe/335765", "COMPRESSOR WAYNE 60 PÉS")</f>
      </c>
      <c r="C27" s="4" t="inlineStr">
        <is>
          <t>Aguardando</t>
        </is>
      </c>
      <c r="D27" s="4" t="inlineStr">
        <is>
          <t>0</t>
        </is>
      </c>
      <c r="E27" s="5" t="inlineStr">
        <is>
          <t>8.500,00</t>
        </is>
      </c>
      <c r="F27" s="4" t="inlineStr">
        <is>
          <t>250.00</t>
        </is>
      </c>
    </row>
    <row collapsed="false" customFormat="false" customHeight="false" hidden="false" ht="12.1" outlineLevel="0" r="28">
      <c r="A28" s="5" t="s">
        <f>=HYPERLINK("https://leilaoonline.com.br/lote/detalhe/335767", "022")</f>
      </c>
      <c r="B28" s="4" t="s">
        <f>=HYPERLINK("https://leilaoonline.com.br/lote/detalhe/335767", "TRANSFORMADOR TRIFÁSICO TORRANI 112,5 KVA 13,8KV 220/127V ")</f>
      </c>
      <c r="C28" s="4" t="inlineStr">
        <is>
          <t>Aguardando</t>
        </is>
      </c>
      <c r="D28" s="4" t="inlineStr">
        <is>
          <t>0</t>
        </is>
      </c>
      <c r="E28" s="5" t="inlineStr">
        <is>
          <t>5.500,00</t>
        </is>
      </c>
      <c r="F28" s="4" t="inlineStr">
        <is>
          <t>250.00</t>
        </is>
      </c>
    </row>
    <row collapsed="false" customFormat="false" customHeight="false" hidden="false" ht="12.1" outlineLevel="0" r="29">
      <c r="A29" s="5" t="s">
        <f>=HYPERLINK("https://leilaoonline.com.br/lote/detalhe/335768", "023")</f>
      </c>
      <c r="B29" s="4" t="s">
        <f>=HYPERLINK("https://leilaoonline.com.br/lote/detalhe/335768", "PRENSA EXCÊNTRICA 8 TON.")</f>
      </c>
      <c r="C29" s="4" t="inlineStr">
        <is>
          <t>Aguardando</t>
        </is>
      </c>
      <c r="D29" s="4" t="inlineStr">
        <is>
          <t>0</t>
        </is>
      </c>
      <c r="E29" s="5" t="inlineStr">
        <is>
          <t>3.000,00</t>
        </is>
      </c>
      <c r="F29" s="4" t="inlineStr">
        <is>
          <t>250.00</t>
        </is>
      </c>
    </row>
    <row collapsed="false" customFormat="false" customHeight="false" hidden="false" ht="12.1" outlineLevel="0" r="30">
      <c r="A30" s="5" t="s">
        <f>=HYPERLINK("https://leilaoonline.com.br/lote/detalhe/335769", "024")</f>
      </c>
      <c r="B30" s="4" t="s">
        <f>=HYPERLINK("https://leilaoonline.com.br/lote/detalhe/335769", "PRENSA EXCÊNTRICA HARLO 25 TON. ")</f>
      </c>
      <c r="C30" s="4" t="inlineStr">
        <is>
          <t>Aguardando</t>
        </is>
      </c>
      <c r="D30" s="4" t="inlineStr">
        <is>
          <t>0</t>
        </is>
      </c>
      <c r="E30" s="5" t="inlineStr">
        <is>
          <t>8.500,00</t>
        </is>
      </c>
      <c r="F30" s="4" t="inlineStr">
        <is>
          <t>250.00</t>
        </is>
      </c>
    </row>
    <row collapsed="false" customFormat="false" customHeight="false" hidden="false" ht="12.1" outlineLevel="0" r="31">
      <c r="A31" s="5" t="s">
        <f>=HYPERLINK("https://leilaoonline.com.br/lote/detalhe/335766", "025")</f>
      </c>
      <c r="B31" s="4" t="s">
        <f>=HYPERLINK("https://leilaoonline.com.br/lote/detalhe/335766", "COMPRESSOR DOUAT MONOFÁSICO")</f>
      </c>
      <c r="C31" s="4" t="inlineStr">
        <is>
          <t>Aguardando</t>
        </is>
      </c>
      <c r="D31" s="4" t="inlineStr">
        <is>
          <t>0</t>
        </is>
      </c>
      <c r="E31" s="5" t="inlineStr">
        <is>
          <t>700,00</t>
        </is>
      </c>
      <c r="F31" s="4" t="inlineStr">
        <is>
          <t>250.00</t>
        </is>
      </c>
    </row>
    <row collapsed="false" customFormat="false" customHeight="false" hidden="false" ht="12.1" outlineLevel="0" r="32">
      <c r="A32" s="5" t="s">
        <f>=HYPERLINK("https://leilaoonline.com.br/lote/detalhe/335771", "027")</f>
      </c>
      <c r="B32" s="4" t="s">
        <f>=HYPERLINK("https://leilaoonline.com.br/lote/detalhe/335771", "UNIDADE HIDRÁULICA COM DOIS MOTORES DE 7,5CV E IHM")</f>
      </c>
      <c r="C32" s="4" t="inlineStr">
        <is>
          <t>Aguardando</t>
        </is>
      </c>
      <c r="D32" s="4" t="inlineStr">
        <is>
          <t>0</t>
        </is>
      </c>
      <c r="E32" s="5" t="inlineStr">
        <is>
          <t>12.000,00</t>
        </is>
      </c>
      <c r="F32" s="4" t="inlineStr">
        <is>
          <t>500.00</t>
        </is>
      </c>
    </row>
    <row collapsed="false" customFormat="false" customHeight="false" hidden="false" ht="12.1" outlineLevel="0" r="33">
      <c r="A33" s="5" t="s">
        <f>=HYPERLINK("https://leilaoonline.com.br/lote/detalhe/335772", "028")</f>
      </c>
      <c r="B33" s="4" t="s">
        <f>=HYPERLINK("https://leilaoonline.com.br/lote/detalhe/335772", "EMPILHADEIRA ELÉTRICA CLARK 1500KG ")</f>
      </c>
      <c r="C33" s="4" t="inlineStr">
        <is>
          <t>Aguardando</t>
        </is>
      </c>
      <c r="D33" s="4" t="inlineStr">
        <is>
          <t>0</t>
        </is>
      </c>
      <c r="E33" s="5" t="inlineStr">
        <is>
          <t>15.000,00</t>
        </is>
      </c>
      <c r="F33" s="4" t="inlineStr">
        <is>
          <t>500.00</t>
        </is>
      </c>
    </row>
    <row collapsed="false" customFormat="false" customHeight="false" hidden="false" ht="12.1" outlineLevel="0" r="34">
      <c r="A34" s="5" t="s">
        <f>=HYPERLINK("https://leilaoonline.com.br/lote/detalhe/335786", "033")</f>
      </c>
      <c r="B34" s="4" t="s">
        <f>=HYPERLINK("https://leilaoonline.com.br/lote/detalhe/335786", "ASPIRADOR INDUSTRIAL DE PÓ COMPRESSOR RADIAL 7,5CV")</f>
      </c>
      <c r="C34" s="4" t="inlineStr">
        <is>
          <t>Aguardando</t>
        </is>
      </c>
      <c r="D34" s="4" t="inlineStr">
        <is>
          <t>0</t>
        </is>
      </c>
      <c r="E34" s="5" t="inlineStr">
        <is>
          <t>7.500,00</t>
        </is>
      </c>
      <c r="F34" s="4" t="inlineStr">
        <is>
          <t>500.00</t>
        </is>
      </c>
    </row>
    <row collapsed="false" customFormat="false" customHeight="false" hidden="false" ht="12.1" outlineLevel="0" r="35">
      <c r="A35" s="5" t="s">
        <f>=HYPERLINK("https://leilaoonline.com.br/lote/detalhe/335774", "035")</f>
      </c>
      <c r="B35" s="4" t="s">
        <f>=HYPERLINK("https://leilaoonline.com.br/lote/detalhe/335774", "MOTOR WEG 40HP; 4 POLOS; WMINING PREMIUM")</f>
      </c>
      <c r="C35" s="4" t="inlineStr">
        <is>
          <t>Aguardando</t>
        </is>
      </c>
      <c r="D35" s="4" t="inlineStr">
        <is>
          <t>0</t>
        </is>
      </c>
      <c r="E35" s="5" t="inlineStr">
        <is>
          <t>4.000,00</t>
        </is>
      </c>
      <c r="F35" s="4" t="inlineStr">
        <is>
          <t>500.00</t>
        </is>
      </c>
    </row>
    <row collapsed="false" customFormat="false" customHeight="false" hidden="false" ht="12.1" outlineLevel="0" r="36">
      <c r="A36" s="5" t="s">
        <f>=HYPERLINK("https://leilaoonline.com.br/lote/detalhe/335775", "036")</f>
      </c>
      <c r="B36" s="4" t="s">
        <f>=HYPERLINK("https://leilaoonline.com.br/lote/detalhe/335775", "MOTOR ELÉTRICO TRIFÁSICO GE 60 CV; 2 POLOS 220V/440V - C. 61")</f>
      </c>
      <c r="C36" s="4" t="inlineStr">
        <is>
          <t>Aguardando</t>
        </is>
      </c>
      <c r="D36" s="4" t="inlineStr">
        <is>
          <t>0</t>
        </is>
      </c>
      <c r="E36" s="5" t="inlineStr">
        <is>
          <t>3.000,00</t>
        </is>
      </c>
      <c r="F36" s="4" t="inlineStr">
        <is>
          <t>500.00</t>
        </is>
      </c>
    </row>
    <row collapsed="false" customFormat="false" customHeight="false" hidden="false" ht="12.1" outlineLevel="0" r="37">
      <c r="A37" s="5" t="s">
        <f>=HYPERLINK("https://leilaoonline.com.br/lote/detalhe/335776", "040")</f>
      </c>
      <c r="B37" s="4" t="s">
        <f>=HYPERLINK("https://leilaoonline.com.br/lote/detalhe/335776", "INVERSOR DE FREQUÊNCIA LS MONOFÁSICO 1 CV")</f>
      </c>
      <c r="C37" s="4" t="inlineStr">
        <is>
          <t>Aguardando</t>
        </is>
      </c>
      <c r="D37" s="4" t="inlineStr">
        <is>
          <t>0</t>
        </is>
      </c>
      <c r="E37" s="5" t="inlineStr">
        <is>
          <t>200,00</t>
        </is>
      </c>
      <c r="F37" s="4" t="inlineStr">
        <is>
          <t>150.00</t>
        </is>
      </c>
    </row>
    <row collapsed="false" customFormat="false" customHeight="false" hidden="false" ht="12.1" outlineLevel="0" r="38">
      <c r="A38" s="5" t="s">
        <f>=HYPERLINK("https://leilaoonline.com.br/lote/detalhe/335777", "041")</f>
      </c>
      <c r="B38" s="4" t="s">
        <f>=HYPERLINK("https://leilaoonline.com.br/lote/detalhe/335777", "INVERSOR DE FREQUÊNCIA SCHENEIDER TRIFÁSICO 5 CV")</f>
      </c>
      <c r="C38" s="4" t="inlineStr">
        <is>
          <t>Aguardando</t>
        </is>
      </c>
      <c r="D38" s="4" t="inlineStr">
        <is>
          <t>0</t>
        </is>
      </c>
      <c r="E38" s="5" t="inlineStr">
        <is>
          <t>500,00</t>
        </is>
      </c>
      <c r="F38" s="4" t="inlineStr">
        <is>
          <t>250.00</t>
        </is>
      </c>
    </row>
    <row collapsed="false" customFormat="false" customHeight="false" hidden="false" ht="12.1" outlineLevel="0" r="39">
      <c r="A39" s="5" t="s">
        <f>=HYPERLINK("https://leilaoonline.com.br/lote/detalhe/335778", "043")</f>
      </c>
      <c r="B39" s="4" t="s">
        <f>=HYPERLINK("https://leilaoonline.com.br/lote/detalhe/335778", "INVERSOR DE FREQUÊNCIA YASKAWA TRIFÁSICO")</f>
      </c>
      <c r="C39" s="4" t="inlineStr">
        <is>
          <t>Aguardando</t>
        </is>
      </c>
      <c r="D39" s="4" t="inlineStr">
        <is>
          <t>0</t>
        </is>
      </c>
      <c r="E39" s="5" t="inlineStr">
        <is>
          <t>600,00</t>
        </is>
      </c>
      <c r="F39" s="4" t="inlineStr">
        <is>
          <t>250.00</t>
        </is>
      </c>
    </row>
    <row collapsed="false" customFormat="false" customHeight="false" hidden="false" ht="12.1" outlineLevel="0" r="40">
      <c r="A40" s="5" t="s">
        <f>=HYPERLINK("https://leilaoonline.com.br/lote/detalhe/335779", "045")</f>
      </c>
      <c r="B40" s="4" t="s">
        <f>=HYPERLINK("https://leilaoonline.com.br/lote/detalhe/335779", "REATOR TRIFÁSICO")</f>
      </c>
      <c r="C40" s="4" t="inlineStr">
        <is>
          <t>Aguardando</t>
        </is>
      </c>
      <c r="D40" s="4" t="inlineStr">
        <is>
          <t>0</t>
        </is>
      </c>
      <c r="E40" s="5" t="inlineStr">
        <is>
          <t>700,00</t>
        </is>
      </c>
      <c r="F40" s="4" t="inlineStr">
        <is>
          <t>250.00</t>
        </is>
      </c>
    </row>
    <row collapsed="false" customFormat="false" customHeight="false" hidden="false" ht="12.1" outlineLevel="0" r="41">
      <c r="A41" s="5" t="s">
        <f>=HYPERLINK("https://leilaoonline.com.br/lote/detalhe/335780", "046")</f>
      </c>
      <c r="B41" s="4" t="s">
        <f>=HYPERLINK("https://leilaoonline.com.br/lote/detalhe/335780", "REATOR TRIFÁSICO")</f>
      </c>
      <c r="C41" s="4" t="inlineStr">
        <is>
          <t>Aguardando</t>
        </is>
      </c>
      <c r="D41" s="4" t="inlineStr">
        <is>
          <t>0</t>
        </is>
      </c>
      <c r="E41" s="5" t="inlineStr">
        <is>
          <t>700,00</t>
        </is>
      </c>
      <c r="F41" s="4" t="inlineStr">
        <is>
          <t>250.00</t>
        </is>
      </c>
    </row>
    <row collapsed="false" customFormat="false" customHeight="false" hidden="false" ht="12.1" outlineLevel="0" r="42">
      <c r="A42" s="5" t="s">
        <f>=HYPERLINK("https://leilaoonline.com.br/lote/detalhe/335781", "047")</f>
      </c>
      <c r="B42" s="4" t="s">
        <f>=HYPERLINK("https://leilaoonline.com.br/lote/detalhe/335781", "REATOR TRIFÁSICO")</f>
      </c>
      <c r="C42" s="4" t="inlineStr">
        <is>
          <t>Aguardando</t>
        </is>
      </c>
      <c r="D42" s="4" t="inlineStr">
        <is>
          <t>0</t>
        </is>
      </c>
      <c r="E42" s="5" t="inlineStr">
        <is>
          <t>700,00</t>
        </is>
      </c>
      <c r="F42" s="4" t="inlineStr">
        <is>
          <t>250.00</t>
        </is>
      </c>
    </row>
    <row collapsed="false" customFormat="false" customHeight="false" hidden="false" ht="12.1" outlineLevel="0" r="43">
      <c r="A43" s="5" t="s">
        <f>=HYPERLINK("https://leilaoonline.com.br/lote/detalhe/335782", "050")</f>
      </c>
      <c r="B43" s="4" t="s">
        <f>=HYPERLINK("https://leilaoonline.com.br/lote/detalhe/335782", "TORNO MECÂNICO SCHUTTE 600 X 3300 MM")</f>
      </c>
      <c r="C43" s="4" t="inlineStr">
        <is>
          <t>Aguardando</t>
        </is>
      </c>
      <c r="D43" s="4" t="inlineStr">
        <is>
          <t>0</t>
        </is>
      </c>
      <c r="E43" s="5" t="inlineStr">
        <is>
          <t>20.000,00</t>
        </is>
      </c>
      <c r="F43" s="4" t="inlineStr">
        <is>
          <t>1000.00</t>
        </is>
      </c>
    </row>
    <row collapsed="false" customFormat="false" customHeight="false" hidden="false" ht="12.1" outlineLevel="0" r="44">
      <c r="A44" s="5" t="s">
        <f>=HYPERLINK("https://leilaoonline.com.br/lote/detalhe/335783", "055")</f>
      </c>
      <c r="B44" s="4" t="s">
        <f>=HYPERLINK("https://leilaoonline.com.br/lote/detalhe/335783", "PRENSA HIDRÁULICA")</f>
      </c>
      <c r="C44" s="4" t="inlineStr">
        <is>
          <t>Aguardando</t>
        </is>
      </c>
      <c r="D44" s="4" t="inlineStr">
        <is>
          <t>0</t>
        </is>
      </c>
      <c r="E44" s="5" t="inlineStr">
        <is>
          <t>10.000,00</t>
        </is>
      </c>
      <c r="F44" s="4" t="inlineStr">
        <is>
          <t>500.00</t>
        </is>
      </c>
    </row>
    <row collapsed="false" customFormat="false" customHeight="false" hidden="false" ht="12.1" outlineLevel="0" r="45">
      <c r="A45" s="5" t="s">
        <f>=HYPERLINK("https://leilaoonline.com.br/lote/detalhe/335784", "056")</f>
      </c>
      <c r="B45" s="4" t="s">
        <f>=HYPERLINK("https://leilaoonline.com.br/lote/detalhe/335784", "PRENSA EXCÊNTRICA 25 TON")</f>
      </c>
      <c r="C45" s="4" t="inlineStr">
        <is>
          <t>Aguardando</t>
        </is>
      </c>
      <c r="D45" s="4" t="inlineStr">
        <is>
          <t>0</t>
        </is>
      </c>
      <c r="E45" s="5" t="inlineStr">
        <is>
          <t>2.500,00</t>
        </is>
      </c>
      <c r="F45" s="4" t="inlineStr">
        <is>
          <t>500.00</t>
        </is>
      </c>
    </row>
    <row collapsed="false" customFormat="false" customHeight="false" hidden="false" ht="12.1" outlineLevel="0" r="46">
      <c r="A46" s="5" t="s">
        <f>=HYPERLINK("https://leilaoonline.com.br/lote/detalhe/335785", "078")</f>
      </c>
      <c r="B46" s="4" t="s">
        <f>=HYPERLINK("https://leilaoonline.com.br/lote/detalhe/335785", "DESBOBINADOR COM INVERSOR DE FREQUÊNCIA 1200MM COMP X 1000MM DIAM")</f>
      </c>
      <c r="C46" s="4" t="inlineStr">
        <is>
          <t>Aguardando</t>
        </is>
      </c>
      <c r="D46" s="4" t="inlineStr">
        <is>
          <t>0</t>
        </is>
      </c>
      <c r="E46" s="5" t="inlineStr">
        <is>
          <t>3.000,00</t>
        </is>
      </c>
      <c r="F46" s="4" t="inlineStr">
        <is>
          <t>500.00</t>
        </is>
      </c>
    </row>
    <row collapsed="false" customFormat="false" customHeight="false" hidden="false" ht="12.1" outlineLevel="0" r="47">
      <c r="A47" s="5" t="s">
        <f>=HYPERLINK("https://leilaoonline.com.br/lote/detalhe/335787", "085")</f>
      </c>
      <c r="B47" s="4" t="s">
        <f>=HYPERLINK("https://leilaoonline.com.br/lote/detalhe/335787", "BRAÇO GIRATÓRIO APROX. 5 METROS")</f>
      </c>
      <c r="C47" s="4" t="inlineStr">
        <is>
          <t>Aguardando</t>
        </is>
      </c>
      <c r="D47" s="4" t="inlineStr">
        <is>
          <t>0</t>
        </is>
      </c>
      <c r="E47" s="5" t="inlineStr">
        <is>
          <t>1.000,00</t>
        </is>
      </c>
      <c r="F47" s="4" t="inlineStr">
        <is>
          <t>500.00</t>
        </is>
      </c>
    </row>
    <row collapsed="false" customFormat="false" customHeight="false" hidden="false" ht="12.1" outlineLevel="0" r="48">
      <c r="A48" s="5" t="s">
        <f>=HYPERLINK("https://leilaoonline.com.br/lote/detalhe/335788", "086")</f>
      </c>
      <c r="B48" s="4" t="s">
        <f>=HYPERLINK("https://leilaoonline.com.br/lote/detalhe/335788", "BRAÇO GIRATÓRIO 4 METROS 360 GRAUS")</f>
      </c>
      <c r="C48" s="4" t="inlineStr">
        <is>
          <t>Aguardando</t>
        </is>
      </c>
      <c r="D48" s="4" t="inlineStr">
        <is>
          <t>0</t>
        </is>
      </c>
      <c r="E48" s="5" t="inlineStr">
        <is>
          <t>500,00</t>
        </is>
      </c>
      <c r="F48" s="4" t="inlineStr">
        <is>
          <t>250.00</t>
        </is>
      </c>
    </row>
    <row collapsed="false" customFormat="false" customHeight="false" hidden="false" ht="12.1" outlineLevel="0" r="49">
      <c r="A49" s="5" t="s">
        <f>=HYPERLINK("https://leilaoonline.com.br/lote/detalhe/335790", "095")</f>
      </c>
      <c r="B49" s="4" t="s">
        <f>=HYPERLINK("https://leilaoonline.com.br/lote/detalhe/335790", "CARRINHO PARA MOTOR")</f>
      </c>
      <c r="C49" s="4" t="inlineStr">
        <is>
          <t>Aguardando</t>
        </is>
      </c>
      <c r="D49" s="4" t="inlineStr">
        <is>
          <t>0</t>
        </is>
      </c>
      <c r="E49" s="5" t="inlineStr">
        <is>
          <t>1.000,00</t>
        </is>
      </c>
      <c r="F49" s="4" t="inlineStr">
        <is>
          <t>500.00</t>
        </is>
      </c>
    </row>
    <row collapsed="false" customFormat="false" customHeight="false" hidden="false" ht="12.1" outlineLevel="0" r="50">
      <c r="A50" s="5" t="s">
        <f>=HYPERLINK("https://leilaoonline.com.br/lote/detalhe/335789", "100")</f>
      </c>
      <c r="B50" s="4" t="s">
        <f>=HYPERLINK("https://leilaoonline.com.br/lote/detalhe/335789", "BALANÇA WELMY 200KG ")</f>
      </c>
      <c r="C50" s="4" t="inlineStr">
        <is>
          <t>Aguardando</t>
        </is>
      </c>
      <c r="D50" s="4" t="inlineStr">
        <is>
          <t>0</t>
        </is>
      </c>
      <c r="E50" s="5" t="inlineStr">
        <is>
          <t>500,00</t>
        </is>
      </c>
      <c r="F50" s="4" t="inlineStr">
        <is>
          <t>250.00</t>
        </is>
      </c>
    </row>
    <row collapsed="false" customFormat="false" customHeight="false" hidden="false" ht="12.1" outlineLevel="0" r="51">
      <c r="A51" s="5" t="s">
        <f>=HYPERLINK("https://leilaoonline.com.br/lote/detalhe/335791", "103")</f>
      </c>
      <c r="B51" s="4" t="s">
        <f>=HYPERLINK("https://leilaoonline.com.br/lote/detalhe/335791", "TERMOSOLDA 3900W")</f>
      </c>
      <c r="C51" s="4" t="inlineStr">
        <is>
          <t>Aguardando</t>
        </is>
      </c>
      <c r="D51" s="4" t="inlineStr">
        <is>
          <t>0</t>
        </is>
      </c>
      <c r="E51" s="5" t="inlineStr">
        <is>
          <t>1.000,00</t>
        </is>
      </c>
      <c r="F51" s="4" t="inlineStr">
        <is>
          <t>500.00</t>
        </is>
      </c>
    </row>
    <row collapsed="false" customFormat="false" customHeight="false" hidden="false" ht="12.1" outlineLevel="0" r="52">
      <c r="A52" s="5" t="s">
        <f>=HYPERLINK("https://leilaoonline.com.br/lote/detalhe/335792", "105")</f>
      </c>
      <c r="B52" s="4" t="s">
        <f>=HYPERLINK("https://leilaoonline.com.br/lote/detalhe/335792", "QUEIMADOR MONOBLOCO INDUSTRIAL 1.780.000KCAL/H GLP TENGE")</f>
      </c>
      <c r="C52" s="4" t="inlineStr">
        <is>
          <t>Aguardando</t>
        </is>
      </c>
      <c r="D52" s="4" t="inlineStr">
        <is>
          <t>0</t>
        </is>
      </c>
      <c r="E52" s="5" t="inlineStr">
        <is>
          <t>2.000,00</t>
        </is>
      </c>
      <c r="F52" s="4" t="inlineStr">
        <is>
          <t>500.00</t>
        </is>
      </c>
    </row>
    <row collapsed="false" customFormat="false" customHeight="false" hidden="false" ht="12.1" outlineLevel="0" r="53">
      <c r="A53" s="5" t="s">
        <f>=HYPERLINK("https://leilaoonline.com.br/lote/detalhe/335793", "107")</f>
      </c>
      <c r="B53" s="4" t="s">
        <f>=HYPERLINK("https://leilaoonline.com.br/lote/detalhe/335793", "TESOURA PARA CHAPAS MANUAL")</f>
      </c>
      <c r="C53" s="4" t="inlineStr">
        <is>
          <t>Aguardando</t>
        </is>
      </c>
      <c r="D53" s="4" t="inlineStr">
        <is>
          <t>0</t>
        </is>
      </c>
      <c r="E53" s="5" t="inlineStr">
        <is>
          <t>250,00</t>
        </is>
      </c>
      <c r="F53" s="4" t="inlineStr">
        <is>
          <t>250.00</t>
        </is>
      </c>
    </row>
    <row collapsed="false" customFormat="false" customHeight="false" hidden="false" ht="12.1" outlineLevel="0" r="54">
      <c r="A54" s="5" t="s">
        <f>=HYPERLINK("https://leilaoonline.com.br/lote/detalhe/335794", "110")</f>
      </c>
      <c r="B54" s="4" t="s">
        <f>=HYPERLINK("https://leilaoonline.com.br/lote/detalhe/335794", "NOBREAK")</f>
      </c>
      <c r="C54" s="4" t="inlineStr">
        <is>
          <t>Aguardando</t>
        </is>
      </c>
      <c r="D54" s="4" t="inlineStr">
        <is>
          <t>0</t>
        </is>
      </c>
      <c r="E54" s="5" t="inlineStr">
        <is>
          <t>500,00</t>
        </is>
      </c>
      <c r="F54" s="4" t="inlineStr">
        <is>
          <t>250.00</t>
        </is>
      </c>
    </row>
    <row collapsed="false" customFormat="false" customHeight="false" hidden="false" ht="12.1" outlineLevel="0" r="55">
      <c r="A55" s="5" t="s">
        <f>=HYPERLINK("https://leilaoonline.com.br/lote/detalhe/335795", "113")</f>
      </c>
      <c r="B55" s="4" t="s">
        <f>=HYPERLINK("https://leilaoonline.com.br/lote/detalhe/335795", "MOLDE EM ALUMÍNIO PARA ROTOMOLDAGEM")</f>
      </c>
      <c r="C55" s="4" t="inlineStr">
        <is>
          <t>Aguardando</t>
        </is>
      </c>
      <c r="D55" s="4" t="inlineStr">
        <is>
          <t>0</t>
        </is>
      </c>
      <c r="E55" s="5" t="inlineStr">
        <is>
          <t>1.500,00</t>
        </is>
      </c>
      <c r="F55" s="4" t="inlineStr">
        <is>
          <t>500.00</t>
        </is>
      </c>
    </row>
    <row collapsed="false" customFormat="false" customHeight="false" hidden="false" ht="12.1" outlineLevel="0" r="56">
      <c r="A56" s="5" t="s">
        <f>=HYPERLINK("https://leilaoonline.com.br/lote/detalhe/335796", "117")</f>
      </c>
      <c r="B56" s="4" t="s">
        <f>=HYPERLINK("https://leilaoonline.com.br/lote/detalhe/335796", "PISTÃO HIDRÁULICO (160 x 20CM DIÂMETRO DO ÊMBOLO)")</f>
      </c>
      <c r="C56" s="4" t="inlineStr">
        <is>
          <t>Aguardando</t>
        </is>
      </c>
      <c r="D56" s="4" t="inlineStr">
        <is>
          <t>0</t>
        </is>
      </c>
      <c r="E56" s="5" t="inlineStr">
        <is>
          <t>2.000,00</t>
        </is>
      </c>
      <c r="F56" s="4" t="inlineStr">
        <is>
          <t>500.00</t>
        </is>
      </c>
    </row>
    <row collapsed="false" customFormat="false" customHeight="false" hidden="false" ht="12.1" outlineLevel="0" r="57">
      <c r="A57" s="5" t="s">
        <f>=HYPERLINK("https://leilaoonline.com.br/lote/detalhe/335797", "120")</f>
      </c>
      <c r="B57" s="4" t="s">
        <f>=HYPERLINK("https://leilaoonline.com.br/lote/detalhe/335797", "MISTURADOR ALIMENTÍCIO EM AÇO INÓX FERMENTO")</f>
      </c>
      <c r="C57" s="4" t="inlineStr">
        <is>
          <t>Aguardando</t>
        </is>
      </c>
      <c r="D57" s="4" t="inlineStr">
        <is>
          <t>0</t>
        </is>
      </c>
      <c r="E57" s="5" t="inlineStr">
        <is>
          <t>4.000,00</t>
        </is>
      </c>
      <c r="F57" s="4" t="inlineStr">
        <is>
          <t>500.00</t>
        </is>
      </c>
    </row>
    <row collapsed="false" customFormat="false" customHeight="false" hidden="false" ht="12.1" outlineLevel="0" r="58">
      <c r="A58" s="5" t="s">
        <f>=HYPERLINK("https://leilaoonline.com.br/lote/detalhe/335798", "123")</f>
      </c>
      <c r="B58" s="4" t="s">
        <f>=HYPERLINK("https://leilaoonline.com.br/lote/detalhe/335798", "CENTRÍFUGA PARA MOLDE")</f>
      </c>
      <c r="C58" s="4" t="inlineStr">
        <is>
          <t>Aguardando</t>
        </is>
      </c>
      <c r="D58" s="4" t="inlineStr">
        <is>
          <t>0</t>
        </is>
      </c>
      <c r="E58" s="5" t="inlineStr">
        <is>
          <t>1.000,00</t>
        </is>
      </c>
      <c r="F58" s="4" t="inlineStr">
        <is>
          <t>500.00</t>
        </is>
      </c>
    </row>
    <row collapsed="false" customFormat="false" customHeight="false" hidden="false" ht="12.1" outlineLevel="0" r="59">
      <c r="A59" s="5" t="s">
        <f>=HYPERLINK("https://leilaoonline.com.br/lote/detalhe/335799", "133")</f>
      </c>
      <c r="B59" s="4" t="s">
        <f>=HYPERLINK("https://leilaoonline.com.br/lote/detalhe/335799", "TRANSFORMADOR TRIFÁSICO APROX. 70KVA")</f>
      </c>
      <c r="C59" s="4" t="inlineStr">
        <is>
          <t>Aguardando</t>
        </is>
      </c>
      <c r="D59" s="4" t="inlineStr">
        <is>
          <t>0</t>
        </is>
      </c>
      <c r="E59" s="5" t="inlineStr">
        <is>
          <t>1.500,00</t>
        </is>
      </c>
      <c r="F59" s="4" t="inlineStr">
        <is>
          <t>300.00</t>
        </is>
      </c>
    </row>
    <row collapsed="false" customFormat="false" customHeight="false" hidden="false" ht="12.1" outlineLevel="0" r="60">
      <c r="A60" s="5" t="s">
        <f>=HYPERLINK("https://leilaoonline.com.br/lote/detalhe/335800", "137")</f>
      </c>
      <c r="B60" s="4" t="s">
        <f>=HYPERLINK("https://leilaoonline.com.br/lote/detalhe/335800", "MASTRO PARA BANDEIRA 10M")</f>
      </c>
      <c r="C60" s="4" t="inlineStr">
        <is>
          <t>Aguardando</t>
        </is>
      </c>
      <c r="D60" s="4" t="inlineStr">
        <is>
          <t>0</t>
        </is>
      </c>
      <c r="E60" s="5" t="inlineStr">
        <is>
          <t>1.000,00</t>
        </is>
      </c>
      <c r="F60" s="4" t="inlineStr">
        <is>
          <t>500.00</t>
        </is>
      </c>
    </row>
    <row collapsed="false" customFormat="false" customHeight="false" hidden="false" ht="12.1" outlineLevel="0" r="61">
      <c r="A61" s="5" t="s">
        <f>=HYPERLINK("https://leilaoonline.com.br/lote/detalhe/335801", "155")</f>
      </c>
      <c r="B61" s="4" t="s">
        <f>=HYPERLINK("https://leilaoonline.com.br/lote/detalhe/335801", "CARRINHO PARA FERRAMENTAS MECÂNICO ")</f>
      </c>
      <c r="C61" s="4" t="inlineStr">
        <is>
          <t>Aguardando</t>
        </is>
      </c>
      <c r="D61" s="4" t="inlineStr">
        <is>
          <t>0</t>
        </is>
      </c>
      <c r="E61" s="5" t="inlineStr">
        <is>
          <t>750,00</t>
        </is>
      </c>
      <c r="F61" s="4" t="inlineStr">
        <is>
          <t>250.00</t>
        </is>
      </c>
    </row>
    <row collapsed="false" customFormat="false" customHeight="false" hidden="false" ht="12.1" outlineLevel="0" r="62">
      <c r="A62" s="5" t="s">
        <f>=HYPERLINK("https://leilaoonline.com.br/lote/detalhe/335802", "156")</f>
      </c>
      <c r="B62" s="4" t="s">
        <f>=HYPERLINK("https://leilaoonline.com.br/lote/detalhe/335802", "CARRINHO PARA FERRAMENTAS MECÂNICO")</f>
      </c>
      <c r="C62" s="4" t="inlineStr">
        <is>
          <t>Aguardando</t>
        </is>
      </c>
      <c r="D62" s="4" t="inlineStr">
        <is>
          <t>0</t>
        </is>
      </c>
      <c r="E62" s="5" t="inlineStr">
        <is>
          <t>750,00</t>
        </is>
      </c>
      <c r="F62" s="4" t="inlineStr">
        <is>
          <t>250.00</t>
        </is>
      </c>
    </row>
    <row collapsed="false" customFormat="false" customHeight="false" hidden="false" ht="12.1" outlineLevel="0" r="63">
      <c r="A63" s="5" t="s">
        <f>=HYPERLINK("https://leilaoonline.com.br/lote/detalhe/335803", "157")</f>
      </c>
      <c r="B63" s="4" t="s">
        <f>=HYPERLINK("https://leilaoonline.com.br/lote/detalhe/335803", "CARRINHO DE MECÂNICO PARA MOVIMENTAÇÃO DE VEÍCULOS")</f>
      </c>
      <c r="C63" s="4" t="inlineStr">
        <is>
          <t>Aguardando</t>
        </is>
      </c>
      <c r="D63" s="4" t="inlineStr">
        <is>
          <t>0</t>
        </is>
      </c>
      <c r="E63" s="5" t="inlineStr">
        <is>
          <t>750,00</t>
        </is>
      </c>
      <c r="F63" s="4" t="inlineStr">
        <is>
          <t>250.00</t>
        </is>
      </c>
    </row>
    <row collapsed="false" customFormat="false" customHeight="false" hidden="false" ht="12.1" outlineLevel="0" r="64">
      <c r="A64" s="5" t="s">
        <f>=HYPERLINK("https://leilaoonline.com.br/lote/detalhe/335804", "158")</f>
      </c>
      <c r="B64" s="4" t="s">
        <f>=HYPERLINK("https://leilaoonline.com.br/lote/detalhe/335804", "CARRINHO DE MECÂNICO PARA MOVIMENTAÇÃO DE VEÍCULOS")</f>
      </c>
      <c r="C64" s="4" t="inlineStr">
        <is>
          <t>Aguardando</t>
        </is>
      </c>
      <c r="D64" s="4" t="inlineStr">
        <is>
          <t>0</t>
        </is>
      </c>
      <c r="E64" s="5" t="inlineStr">
        <is>
          <t>750,00</t>
        </is>
      </c>
      <c r="F64" s="4" t="inlineStr">
        <is>
          <t>250.00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2026-09-11T18:16:19.00Z</dcterms:created>
  <dc:creator>Tellks Tecnologia</dc:creator>
  <cp:revision>0</cp:revision>
</cp:coreProperties>
</file>