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Adubadora • Trator Valmet, M Ferguson • Geradores • Pá Carreg. Hyundai • Plantadeiras • Tornos Mec. • Carretas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18/09/2026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=HYPERLINK("https://leilaoonline.com.br/lote/detalhe/335029", "001")</f>
      </c>
      <c r="B11" s="4" t="s">
        <f>=HYPERLINK("https://leilaoonline.com.br/lote/detalhe/335029", "CARRETA PARA TRANSPORTE DE PLATAFORMA")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=HYPERLINK("https://leilaoonline.com.br/lote/detalhe/335030", "002")</f>
      </c>
      <c r="B12" s="4" t="s">
        <f>=HYPERLINK("https://leilaoonline.com.br/lote/detalhe/335030", "DISTRIBUIDOR STARA HÉRCULES 10000 INÓX; ANO 2017; PESO: 3.807KG; CAP. DE CARGA: 5M³ - EQUIP. FUNCIONANDO")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=HYPERLINK("https://leilaoonline.com.br/lote/detalhe/335031", "003")</f>
      </c>
      <c r="B13" s="4" t="s">
        <f>=HYPERLINK("https://leilaoonline.com.br/lote/detalhe/335031", "ADUBADORA / DISTRIBUIDOR AGRÍCOLA; MARCA JMI; MODELO JM5050-TD - EQUIP. FUNCIONANDO")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=HYPERLINK("https://leilaoonline.com.br/lote/detalhe/335032", "004")</f>
      </c>
      <c r="B14" s="4" t="s">
        <f>=HYPERLINK("https://leilaoonline.com.br/lote/detalhe/335032", "TRATOR COM ADAPTAÇÃO PARA EMPILHADEIRA; CONFIG.: 4X2 - EQUIP. FUNCIONANDO - MAIS INFO. NAS ESPECIFICAÇÕES.")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=HYPERLINK("https://leilaoonline.com.br/lote/detalhe/335033", "005")</f>
      </c>
      <c r="B15" s="4" t="s">
        <f>=HYPERLINK("https://leilaoonline.com.br/lote/detalhe/335033", "CARROCERIA GRANELEIRA; MARCA: IMAVI; MODELO: TP 6518 AC; ESTR. DESTINADA AO TRANSP. DE GRÃOS - EQUIP. FUNCIONANDO")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=HYPERLINK("https://leilaoonline.com.br/lote/detalhe/335034", "006")</f>
      </c>
      <c r="B16" s="4" t="s">
        <f>=HYPERLINK("https://leilaoonline.com.br/lote/detalhe/335034", "TRATOR MARCA: VALMET; MODELO/TIPO: 980; TRAÇÃO: 4X4; MOTOR TURBO")</f>
      </c>
      <c r="C16" s="4" t="inlineStr">
        <is>
          <t>Aguardando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=HYPERLINK("https://leilaoonline.com.br/lote/detalhe/335035", "007")</f>
      </c>
      <c r="B17" s="4" t="s">
        <f>=HYPERLINK("https://leilaoonline.com.br/lote/detalhe/335035", "CALDEIRA INDUSTRIAL; MARCA: ATA; MODELO: MP-810; ANO 1994; FLAMOTUBULAR - EQUIP. FUNCIONANDO - MAIS INFO. NAS ESPECIFICAÇÕES")</f>
      </c>
      <c r="C17" s="4" t="inlineStr">
        <is>
          <t>Aguardando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=HYPERLINK("https://leilaoonline.com.br/lote/detalhe/335036", "008")</f>
      </c>
      <c r="B18" s="4" t="s">
        <f>=HYPERLINK("https://leilaoonline.com.br/lote/detalhe/335036", "BRITADOR DE MANDÍBULA MARCA PLANG MODELO 9026; EQUIP. COM MOTOR WEG - EQUIP. FUNCIONANDO")</f>
      </c>
      <c r="C18" s="4" t="inlineStr">
        <is>
          <t>Aguardando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=HYPERLINK("https://leilaoonline.com.br/lote/detalhe/335037", "009")</f>
      </c>
      <c r="B19" s="4" t="s">
        <f>=HYPERLINK("https://leilaoonline.com.br/lote/detalhe/335037", "PLANTADEIRA MARCA VALTRA; ANO 2023; CONF.: 10 LINHAS - EQUIP. FUNCIONANDO")</f>
      </c>
      <c r="C19" s="4" t="inlineStr">
        <is>
          <t>Aguardando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=HYPERLINK("https://leilaoonline.com.br/lote/detalhe/335038", "010")</f>
      </c>
      <c r="B20" s="4" t="s">
        <f>=HYPERLINK("https://leilaoonline.com.br/lote/detalhe/335038", "FLUTUANTE; DIMENSÕES: 8,00 M X 5,20 M; BASE EM FIBRA; CAP. APROX. PARA 25 PESSOAS")</f>
      </c>
      <c r="C20" s="4" t="inlineStr">
        <is>
          <t>Aguardando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=HYPERLINK("https://leilaoonline.com.br/lote/detalhe/335039", "011")</f>
      </c>
      <c r="B21" s="4" t="s">
        <f>=HYPERLINK("https://leilaoonline.com.br/lote/detalhe/335039", "PÁ CARREGADEIRA VOLVO COM MOTOR - DESMONTADA")</f>
      </c>
      <c r="C21" s="4" t="inlineStr">
        <is>
          <t>Aguardando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=HYPERLINK("https://leilaoonline.com.br/lote/detalhe/335040", "012")</f>
      </c>
      <c r="B22" s="4" t="s">
        <f>=HYPERLINK("https://leilaoonline.com.br/lote/detalhe/335040", "REBOQUE DE ABASTECIMENTO MARCA BOMBAS ANDRADE; CAP. 5.000 LITROS; DATA DE FAB.: 15/06/2007")</f>
      </c>
      <c r="C22" s="4" t="inlineStr">
        <is>
          <t>Aguardando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=HYPERLINK("https://leilaoonline.com.br/lote/detalhe/335041", "013")</f>
      </c>
      <c r="B23" s="4" t="s">
        <f>=HYPERLINK("https://leilaoonline.com.br/lote/detalhe/335041", "LOTE COM APROX. 30 UNIDADES DE ESTRUTURAS E COMPONENTES METÁLICOS DESTINADOS A CARREGADORES FRONTAIS E/OU IMPL. DE TRATORES")</f>
      </c>
      <c r="C23" s="4" t="inlineStr">
        <is>
          <t>Aguardando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=HYPERLINK("https://leilaoonline.com.br/lote/detalhe/335042", "014")</f>
      </c>
      <c r="B24" s="4" t="s">
        <f>=HYPERLINK("https://leilaoonline.com.br/lote/detalhe/335042", "veja o vídeo!! GERADOR 150 KVA CABINADO E SILENCIADO - MAIS INFO. NAS ESPECIFICAÇÕES")</f>
      </c>
      <c r="C24" s="4" t="inlineStr">
        <is>
          <t>Aguardando</t>
        </is>
      </c>
      <c r="D24" s="4" t="inlineStr">
        <is>
          <t>0</t>
        </is>
      </c>
      <c r="E24" s="5" t="inlineStr">
        <is>
          <t>25.000,00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=HYPERLINK("https://leilaoonline.com.br/lote/detalhe/335043", "015")</f>
      </c>
      <c r="B25" s="4" t="s">
        <f>=HYPERLINK("https://leilaoonline.com.br/lote/detalhe/335043", "GERADOR 500 KVA CABINADO; MOTOR CUMMINS NTA855; GABINETE BRUSHLESS; TENSÃO TRIFÁSICO 220V/380V (CORRENTE ATÉ 800A) - FUNCIONANDO")</f>
      </c>
      <c r="C25" s="4" t="inlineStr">
        <is>
          <t>Aguardando</t>
        </is>
      </c>
      <c r="D25" s="4" t="inlineStr">
        <is>
          <t>0</t>
        </is>
      </c>
      <c r="E25" s="5" t="inlineStr">
        <is>
          <t>45.000,00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=HYPERLINK("https://leilaoonline.com.br/lote/detalhe/335044", "016")</f>
      </c>
      <c r="B26" s="4" t="s">
        <f>=HYPERLINK("https://leilaoonline.com.br/lote/detalhe/335044", "ESCAVADEIRA HIDRÁULICA MARCA CATERPILLAR MODELO 320DL; ANO 2017; CABINE FECHADA - EQUIP. FUNCIONANDO")</f>
      </c>
      <c r="C26" s="4" t="inlineStr">
        <is>
          <t>Aguardando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=HYPERLINK("https://leilaoonline.com.br/lote/detalhe/335045", "017")</f>
      </c>
      <c r="B27" s="4" t="s">
        <f>=HYPERLINK("https://leilaoonline.com.br/lote/detalhe/335045", "UNIDADE PARCIALMENTE DESMONTADA DE ESCAVADEIRA SOBRE ESTEIRAS; CABINE PRESENTE; MOTOR INSTALADO")</f>
      </c>
      <c r="C27" s="4" t="inlineStr">
        <is>
          <t>Aguardando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=HYPERLINK("https://leilaoonline.com.br/lote/detalhe/335046", "018")</f>
      </c>
      <c r="B28" s="4" t="s">
        <f>=HYPERLINK("https://leilaoonline.com.br/lote/detalhe/335046", "PÁ CARREGADEIRA MARCA HYUNDAI MODELO HL770-7A; ANO 2011 - EQUIP. FUNCIONANDO, FALTANDO APENAS O DIFERENCIAL")</f>
      </c>
      <c r="C28" s="4" t="inlineStr">
        <is>
          <t>Aguardando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=HYPERLINK("https://leilaoonline.com.br/lote/detalhe/335047", "019")</f>
      </c>
      <c r="B29" s="4" t="s">
        <f>=HYPERLINK("https://leilaoonline.com.br/lote/detalhe/335047", "BRITADOR DE MANDÍBULA MARCA TELSMITH; MODELO / MEDIDA: 100/80 - EQUIP. FUNCIONANDO")</f>
      </c>
      <c r="C29" s="4" t="inlineStr">
        <is>
          <t>Aguardando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=HYPERLINK("https://leilaoonline.com.br/lote/detalhe/335048", "020")</f>
      </c>
      <c r="B30" s="4" t="s">
        <f>=HYPERLINK("https://leilaoonline.com.br/lote/detalhe/335048", "TRATOR AGRÍCOLA MARCA MASSEY FERGUSON MODELO MF 5709; ANO 2018/2019 - EQUIP. FUNCIONANDO")</f>
      </c>
      <c r="C30" s="4" t="inlineStr">
        <is>
          <t>Aguardando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=HYPERLINK("https://leilaoonline.com.br/lote/detalhe/335049", "021")</f>
      </c>
      <c r="B31" s="4" t="s">
        <f>=HYPERLINK("https://leilaoonline.com.br/lote/detalhe/335049", "BATE-ESTACA SOBRE ESTEIRAS MARCA XUZHOU MODELO JZU60; ANO 2012 - EQUIP. FUNCIONANDO - MAIS INFO. NAS ESPECIFICAÇÕES")</f>
      </c>
      <c r="C31" s="4" t="inlineStr">
        <is>
          <t>Aguardando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=HYPERLINK("https://leilaoonline.com.br/lote/detalhe/335050", "022")</f>
      </c>
      <c r="B32" s="4" t="s">
        <f>=HYPERLINK("https://leilaoonline.com.br/lote/detalhe/335050", "GRADE ARADORA; MARCA BALDAN; MODELO CRI; 24 DISCOS RECORTADOS DE 28 POL.; ANO 2020; CONTROLE REMOTO - EQUIP. FUNCIONANDO")</f>
      </c>
      <c r="C32" s="4" t="inlineStr">
        <is>
          <t>Aguardando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=HYPERLINK("https://leilaoonline.com.br/lote/detalhe/335051", "023")</f>
      </c>
      <c r="B33" s="4" t="s">
        <f>=HYPERLINK("https://leilaoonline.com.br/lote/detalhe/335051", "SUBSOLADOR / ESCARIFICADOR MARCA STARA; MODELO FOX 11H; ANO 2020; 11 HASTES; PESO: 3.820KG - EQUIP. FUNCIONANDO")</f>
      </c>
      <c r="C33" s="4" t="inlineStr">
        <is>
          <t>Aguardando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=HYPERLINK("https://leilaoonline.com.br/lote/detalhe/335052", "024")</f>
      </c>
      <c r="B34" s="4" t="s">
        <f>=HYPERLINK("https://leilaoonline.com.br/lote/detalhe/335052", "CONJUNTO MOTOBOMBA; MARCA KSB; MODELO WKL 80/5; ANO DE FABR. 1979 - EQUIP. FUNCIONANDO")</f>
      </c>
      <c r="C34" s="4" t="inlineStr">
        <is>
          <t>Aguardando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=HYPERLINK("https://leilaoonline.com.br/lote/detalhe/335053", "025")</f>
      </c>
      <c r="B35" s="4" t="s">
        <f>=HYPERLINK("https://leilaoonline.com.br/lote/detalhe/335053", "TRITURADOR / MOINHO FORRAGEIRO ESTACIONÁRIO PARA FORRAGENS E MATERIAIS AGRÍCOLAS")</f>
      </c>
      <c r="C35" s="4" t="inlineStr">
        <is>
          <t>Aguardando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=HYPERLINK("https://leilaoonline.com.br/lote/detalhe/335054", "026")</f>
      </c>
      <c r="B36" s="4" t="s">
        <f>=HYPERLINK("https://leilaoonline.com.br/lote/detalhe/335054", "MOINHO / TRITURADOR DE GRÃOS ESTACIONÁRIO - EQUIP. FUNCIONANDO")</f>
      </c>
      <c r="C36" s="4" t="inlineStr">
        <is>
          <t>Aguardando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=HYPERLINK("https://leilaoonline.com.br/lote/detalhe/335055", "027")</f>
      </c>
      <c r="B37" s="4" t="s">
        <f>=HYPERLINK("https://leilaoonline.com.br/lote/detalhe/335055", "SEMEADORA - ADUBADEIRA MARCA CASE IH; MODELO 3215 EASY RISER - EQUIP. FUNCIONANDO")</f>
      </c>
      <c r="C37" s="4" t="inlineStr">
        <is>
          <t>Aguardando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=HYPERLINK("https://leilaoonline.com.br/lote/detalhe/335056", "028")</f>
      </c>
      <c r="B38" s="4" t="s">
        <f>=HYPERLINK("https://leilaoonline.com.br/lote/detalhe/335056", "PLANTADEIRA / SEMEADORA - ADUBADORA MARCA SEMEATO; MODELO MASTER 13/15; 13 LINHAS; SISTEMA DE PLANTIO DIRETO - EQUIP. FUNCIONANDO")</f>
      </c>
      <c r="C38" s="4" t="inlineStr">
        <is>
          <t>Aguardando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=HYPERLINK("https://leilaoonline.com.br/lote/detalhe/335057", "029")</f>
      </c>
      <c r="B39" s="4" t="s">
        <f>=HYPERLINK("https://leilaoonline.com.br/lote/detalhe/335057", "PULVERIZADOR AUTOPROPELIDO; MARCA STARA; MODELO GLADIATOR; ANO 2012; SISTEMA HIDROSTÁTICO 4X4 - EQUIP. FUNCIONANDO")</f>
      </c>
      <c r="C39" s="4" t="inlineStr">
        <is>
          <t>Aguardando</t>
        </is>
      </c>
      <c r="D39" s="4" t="inlineStr">
        <is>
          <t>0</t>
        </is>
      </c>
      <c r="E39" s="5" t="inlineStr">
        <is>
          <t>10.000,00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=HYPERLINK("https://leilaoonline.com.br/lote/detalhe/335058", "030")</f>
      </c>
      <c r="B40" s="4" t="s">
        <f>=HYPERLINK("https://leilaoonline.com.br/lote/detalhe/335058", "TRATOR VALTRA / VALMET MODELO 1680; TRAÇÃO 4X4 - EQUIP. FUNCIONANDO")</f>
      </c>
      <c r="C40" s="4" t="inlineStr">
        <is>
          <t>Aguardando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=HYPERLINK("https://leilaoonline.com.br/lote/detalhe/335059", "031")</f>
      </c>
      <c r="B41" s="4" t="s">
        <f>=HYPERLINK("https://leilaoonline.com.br/lote/detalhe/335059", "TRATOR AGRÍCOLA MARCA VALTRA; MODELO BM110; TRAÇÃO 4X4 - EQUIP. FUNCIONANDO")</f>
      </c>
      <c r="C41" s="4" t="inlineStr">
        <is>
          <t>Aguardando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=HYPERLINK("https://leilaoonline.com.br/lote/detalhe/335060", "032")</f>
      </c>
      <c r="B42" s="4" t="s">
        <f>=HYPERLINK("https://leilaoonline.com.br/lote/detalhe/335060", "TRATOR AGRÍCOLA MARCA CASE IH; MODELO MXM 165; TRATOR CABINADO - EQUIP. FUNCIONANDO")</f>
      </c>
      <c r="C42" s="4" t="inlineStr">
        <is>
          <t>Aguardando</t>
        </is>
      </c>
      <c r="D42" s="4" t="inlineStr">
        <is>
          <t>0</t>
        </is>
      </c>
      <c r="E42" s="5" t="inlineStr">
        <is>
          <t>10.000,00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=HYPERLINK("https://leilaoonline.com.br/lote/detalhe/335061", "033")</f>
      </c>
      <c r="B43" s="4" t="s">
        <f>=HYPERLINK("https://leilaoonline.com.br/lote/detalhe/335061", "ROTATIVA / ENXADA ROTATIVA AGRÍCOLA PARA PREPARO DO SOLO - EQUIP. FUNCIONANDO")</f>
      </c>
      <c r="C43" s="4" t="inlineStr">
        <is>
          <t>Aguardando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=HYPERLINK("https://leilaoonline.com.br/lote/detalhe/335062", "034")</f>
      </c>
      <c r="B44" s="4" t="s">
        <f>=HYPERLINK("https://leilaoonline.com.br/lote/detalhe/335062", "PLANTADEIRA; MARCA JUMIL; MODELO JM 2400; ANO 2005; 5 LINHAS; SISTEMA PNEUMÁTICO A VÁCUO - EQUIP. FUNCIONANDO")</f>
      </c>
      <c r="C44" s="4" t="inlineStr">
        <is>
          <t>Aguardando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=HYPERLINK("https://leilaoonline.com.br/lote/detalhe/335063", "035")</f>
      </c>
      <c r="B45" s="4" t="s">
        <f>=HYPERLINK("https://leilaoonline.com.br/lote/detalhe/335063", "TRINCHA AGRÍCOLA MARCA HM AGRO; MODELO SOBERANO 3300 - EQUIP. FUNCIONANDO")</f>
      </c>
      <c r="C45" s="4" t="inlineStr">
        <is>
          <t>Aguardando</t>
        </is>
      </c>
      <c r="D45" s="4" t="inlineStr">
        <is>
          <t>0</t>
        </is>
      </c>
      <c r="E45" s="5" t="inlineStr">
        <is>
          <t>5.000,00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=HYPERLINK("https://leilaoonline.com.br/lote/detalhe/335064", "036")</f>
      </c>
      <c r="B46" s="4" t="s">
        <f>=HYPERLINK("https://leilaoonline.com.br/lote/detalhe/335064", "DISTRIBUIDOR MINAME DE ADUBO E CALCÁRIO - EQUIP. FUNCIONANDO")</f>
      </c>
      <c r="C46" s="4" t="inlineStr">
        <is>
          <t>Aguardando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=HYPERLINK("https://leilaoonline.com.br/lote/detalhe/335065", "037")</f>
      </c>
      <c r="B47" s="4" t="s">
        <f>=HYPERLINK("https://leilaoonline.com.br/lote/detalhe/335065", "SEMEADEIRA - ADUBADORA MARCA PLANTI CENTER; MODELO SFR 27.000; 27 LINHAS PANTOGRÁFICAS EXTRA PESADAS - EQUIP. FUNCIONANDO")</f>
      </c>
      <c r="C47" s="4" t="inlineStr">
        <is>
          <t>Aguardando</t>
        </is>
      </c>
      <c r="D47" s="4" t="inlineStr">
        <is>
          <t>0</t>
        </is>
      </c>
      <c r="E47" s="5" t="inlineStr">
        <is>
          <t>5.000,00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=HYPERLINK("https://leilaoonline.com.br/lote/detalhe/335066", "038")</f>
      </c>
      <c r="B48" s="4" t="s">
        <f>=HYPERLINK("https://leilaoonline.com.br/lote/detalhe/335066", "PULVERIZADOR MARCA JACTO; MODELO ADVANCE VORTEX; BARRAS DE PULVERIZAÇÃO COM 18 METROS - EQUIP. FUNCIONANDO")</f>
      </c>
      <c r="C48" s="4" t="inlineStr">
        <is>
          <t>Aguardando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=HYPERLINK("https://leilaoonline.com.br/lote/detalhe/335067", "039")</f>
      </c>
      <c r="B49" s="4" t="s">
        <f>=HYPERLINK("https://leilaoonline.com.br/lote/detalhe/335067", "GRADE ARADORA MARCA BALDAN; GRADE DE ARRASTO COM DISCOS RECORTADOS - EQUIP. FUNCIONANDO")</f>
      </c>
      <c r="C49" s="4" t="inlineStr">
        <is>
          <t>Aguardando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=HYPERLINK("https://leilaoonline.com.br/lote/detalhe/335068", "040")</f>
      </c>
      <c r="B50" s="4" t="s">
        <f>=HYPERLINK("https://leilaoonline.com.br/lote/detalhe/335068", "SUBSOLADOR / ESCARIFICADOR MARCA STARA; MODELO ASA LASER; 5 HASTES - EQUIP. FUNCIONANDO")</f>
      </c>
      <c r="C50" s="4" t="inlineStr">
        <is>
          <t>Aguardando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=HYPERLINK("https://leilaoonline.com.br/lote/detalhe/335069", "041")</f>
      </c>
      <c r="B51" s="4" t="s">
        <f>=HYPERLINK("https://leilaoonline.com.br/lote/detalhe/335069", "ARADO DE AIVECAS; 4 CORPOS; ESTRUTURA REFORÇADA; RODADO PARA TRANSPORTE E CONTROLE DE PROFUNDIDADE - EQUIP. FUNCIONANDO")</f>
      </c>
      <c r="C51" s="4" t="inlineStr">
        <is>
          <t>Aguardando</t>
        </is>
      </c>
      <c r="D51" s="4" t="inlineStr">
        <is>
          <t>0</t>
        </is>
      </c>
      <c r="E51" s="5" t="inlineStr">
        <is>
          <t>5.000,00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=HYPERLINK("https://leilaoonline.com.br/lote/detalhe/335070", "042")</f>
      </c>
      <c r="B52" s="4" t="s">
        <f>=HYPERLINK("https://leilaoonline.com.br/lote/detalhe/335070", "CARRETA-TANQUE MARCA INCOMAGRI; MODELO CTIN 4000; CAP. 4.000 LITROS - EQUIP. FUNCIONANDO")</f>
      </c>
      <c r="C52" s="4" t="inlineStr">
        <is>
          <t>Aguardando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=HYPERLINK("https://leilaoonline.com.br/lote/detalhe/335071", "043")</f>
      </c>
      <c r="B53" s="4" t="s">
        <f>=HYPERLINK("https://leilaoonline.com.br/lote/detalhe/335071", "BRITADOR CÔNICO MARCA RENCO; MOTOR ELÉTRICO DE 200 KVA; ESTR. METÁLICA DE SUSTENTAÇÃO INCLUSA - EQUIP. FUNCIONANDO")</f>
      </c>
      <c r="C53" s="4" t="inlineStr">
        <is>
          <t>Aguardando</t>
        </is>
      </c>
      <c r="D53" s="4" t="inlineStr">
        <is>
          <t>0</t>
        </is>
      </c>
      <c r="E53" s="5" t="inlineStr">
        <is>
          <t>5.000,00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=HYPERLINK("https://leilaoonline.com.br/lote/detalhe/335072", "044")</f>
      </c>
      <c r="B54" s="4" t="s">
        <f>=HYPERLINK("https://leilaoonline.com.br/lote/detalhe/335072", "BOMBA DE IRRIGAÇÃO 2 ESTÁGIOS; DIÂMETRO DE 6 POL.; MOTOR DE 175 CV; ROTAÇÃO 1.785 RPM - EQUIP. PAROU FUNCIONANDO")</f>
      </c>
      <c r="C54" s="4" t="inlineStr">
        <is>
          <t>Aguardando</t>
        </is>
      </c>
      <c r="D54" s="4" t="inlineStr">
        <is>
          <t>1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=HYPERLINK("https://leilaoonline.com.br/lote/detalhe/335073", "045")</f>
      </c>
      <c r="B55" s="4" t="s">
        <f>=HYPERLINK("https://leilaoonline.com.br/lote/detalhe/335073", "TURBINA PARA GERAÇÃO DE ENERGIA; ACOMPANHA GERADOR; EQUIP. COM CHAVE CONTROLADORA DE ENERGIA")</f>
      </c>
      <c r="C55" s="4" t="inlineStr">
        <is>
          <t>Aguardando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=HYPERLINK("https://leilaoonline.com.br/lote/detalhe/335074", "046")</f>
      </c>
      <c r="B56" s="4" t="s">
        <f>=HYPERLINK("https://leilaoonline.com.br/lote/detalhe/335074", "LOTE C/ 3 DISJUNTORES INDUSTRIAIS - FUNCIONANDO - MAIS INFO. NAS IMAGENS")</f>
      </c>
      <c r="C56" s="4" t="inlineStr">
        <is>
          <t>Aguardando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=HYPERLINK("https://leilaoonline.com.br/lote/detalhe/335075", "047")</f>
      </c>
      <c r="B57" s="4" t="s">
        <f>=HYPERLINK("https://leilaoonline.com.br/lote/detalhe/335075", "LOTE C/ 4 PLANTADEIRAS DE GRÃOS, SENDO 01 PLANTADEIRA MARCA TATU E 03 PLANTADEIRAS MARCA SEMEATO")</f>
      </c>
      <c r="C57" s="4" t="inlineStr">
        <is>
          <t>Aguardando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=HYPERLINK("https://leilaoonline.com.br/lote/detalhe/335076", "048")</f>
      </c>
      <c r="B58" s="4" t="s">
        <f>=HYPERLINK("https://leilaoonline.com.br/lote/detalhe/335076", "veja o vídeo!! PÁ CARREGADEIRA MARCA CATERPILLAR; MODELO 938G; ANO 2002; ARTICULADA COM CONCHA FRONTAL; CABINE FECHADA - MÁQ. FUNCIONANDO")</f>
      </c>
      <c r="C58" s="4" t="inlineStr">
        <is>
          <t>Aguardando</t>
        </is>
      </c>
      <c r="D58" s="4" t="inlineStr">
        <is>
          <t>0</t>
        </is>
      </c>
      <c r="E58" s="5" t="inlineStr">
        <is>
          <t>15.000,00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=HYPERLINK("https://leilaoonline.com.br/lote/detalhe/335077", "049")</f>
      </c>
      <c r="B59" s="4" t="s">
        <f>=HYPERLINK("https://leilaoonline.com.br/lote/detalhe/335077", "PULVERIZADOR AUTOPROPELIDO MARCA CASE IH; MODELO PATRIOT 350 - EQUIP. FUNCIONANDO")</f>
      </c>
      <c r="C59" s="4" t="inlineStr">
        <is>
          <t>Aguardando</t>
        </is>
      </c>
      <c r="D59" s="4" t="inlineStr">
        <is>
          <t>0</t>
        </is>
      </c>
      <c r="E59" s="5" t="inlineStr">
        <is>
          <t>15.000,00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=HYPERLINK("https://leilaoonline.com.br/lote/detalhe/335078", "050")</f>
      </c>
      <c r="B60" s="4" t="s">
        <f>=HYPERLINK("https://leilaoonline.com.br/lote/detalhe/335078", "PÁ CARREGADEIRA MARCA SEM MODELO 638; ANO 2016; MOTOR 6BT5.9-C125 - EQUIP. FUNCIONANDO")</f>
      </c>
      <c r="C60" s="4" t="inlineStr">
        <is>
          <t>Aguardando</t>
        </is>
      </c>
      <c r="D60" s="4" t="inlineStr">
        <is>
          <t>0</t>
        </is>
      </c>
      <c r="E60" s="5" t="inlineStr">
        <is>
          <t>15.000,00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=HYPERLINK("https://leilaoonline.com.br/lote/detalhe/335079", "051")</f>
      </c>
      <c r="B61" s="4" t="s">
        <f>=HYPERLINK("https://leilaoonline.com.br/lote/detalhe/335079", "MISTURADOR EQUIPADO C/ MOTOR ELÉTRICO E REDUTOR; 1,50M DE LARG.")</f>
      </c>
      <c r="C61" s="4" t="inlineStr">
        <is>
          <t>Aguardando</t>
        </is>
      </c>
      <c r="D61" s="4" t="inlineStr">
        <is>
          <t>0</t>
        </is>
      </c>
      <c r="E61" s="5" t="inlineStr">
        <is>
          <t>3.500,00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=HYPERLINK("https://leilaoonline.com.br/lote/detalhe/335080", "052")</f>
      </c>
      <c r="B62" s="4" t="s">
        <f>=HYPERLINK("https://leilaoonline.com.br/lote/detalhe/335080", "ENGENHO DE MOER CANA MARCA PIEROTTI; EQUIP. COM REDUTOR; MONTADO SOBRE CARRETA")</f>
      </c>
      <c r="C62" s="4" t="inlineStr">
        <is>
          <t>Aguardando</t>
        </is>
      </c>
      <c r="D62" s="4" t="inlineStr">
        <is>
          <t>0</t>
        </is>
      </c>
      <c r="E62" s="5" t="inlineStr">
        <is>
          <t>3.500,00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=HYPERLINK("https://leilaoonline.com.br/lote/detalhe/335081", "053")</f>
      </c>
      <c r="B63" s="4" t="s">
        <f>=HYPERLINK("https://leilaoonline.com.br/lote/detalhe/335081", "CARRETA AGRÍCOLA PARA TRANSPORTE; CAP. INDICADA: 3.000KG")</f>
      </c>
      <c r="C63" s="4" t="inlineStr">
        <is>
          <t>Aguardando</t>
        </is>
      </c>
      <c r="D63" s="4" t="inlineStr">
        <is>
          <t>0</t>
        </is>
      </c>
      <c r="E63" s="5" t="inlineStr">
        <is>
          <t>3.500,00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=HYPERLINK("https://leilaoonline.com.br/lote/detalhe/335082", "054")</f>
      </c>
      <c r="B64" s="4" t="s">
        <f>=HYPERLINK("https://leilaoonline.com.br/lote/detalhe/335082", "CARRETA AGRÍCOLA PARA TRANSPORTE; CAP. INDICADA: 3.000KG")</f>
      </c>
      <c r="C64" s="4" t="inlineStr">
        <is>
          <t>Aguardando</t>
        </is>
      </c>
      <c r="D64" s="4" t="inlineStr">
        <is>
          <t>0</t>
        </is>
      </c>
      <c r="E64" s="5" t="inlineStr">
        <is>
          <t>3.500,00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=HYPERLINK("https://leilaoonline.com.br/lote/detalhe/335083", "055")</f>
      </c>
      <c r="B65" s="4" t="s">
        <f>=HYPERLINK("https://leilaoonline.com.br/lote/detalhe/335083", "CARRETA AGRÍCOLA PARA TRANSPORTE; CAP. INDICADA: 3.000KG")</f>
      </c>
      <c r="C65" s="4" t="inlineStr">
        <is>
          <t>Aguardando</t>
        </is>
      </c>
      <c r="D65" s="4" t="inlineStr">
        <is>
          <t>0</t>
        </is>
      </c>
      <c r="E65" s="5" t="inlineStr">
        <is>
          <t>3.500,00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=HYPERLINK("https://leilaoonline.com.br/lote/detalhe/335084", "056")</f>
      </c>
      <c r="B66" s="4" t="s">
        <f>=HYPERLINK("https://leilaoonline.com.br/lote/detalhe/335084", "CARRETA AGRÍCOLA PARA TRANSPORTE; CAP. INDICADA: 3.000KG")</f>
      </c>
      <c r="C66" s="4" t="inlineStr">
        <is>
          <t>Aguardando</t>
        </is>
      </c>
      <c r="D66" s="4" t="inlineStr">
        <is>
          <t>0</t>
        </is>
      </c>
      <c r="E66" s="5" t="inlineStr">
        <is>
          <t>3.500,00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=HYPERLINK("https://leilaoonline.com.br/lote/detalhe/335085", "057")</f>
      </c>
      <c r="B67" s="4" t="s">
        <f>=HYPERLINK("https://leilaoonline.com.br/lote/detalhe/335085", "CARRETA AGRÍCOLA PARA TRANSPORTE; CAP. INDICADA: 3.000KG")</f>
      </c>
      <c r="C67" s="4" t="inlineStr">
        <is>
          <t>Aguardando</t>
        </is>
      </c>
      <c r="D67" s="4" t="inlineStr">
        <is>
          <t>0</t>
        </is>
      </c>
      <c r="E67" s="5" t="inlineStr">
        <is>
          <t>3.500,00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=HYPERLINK("https://leilaoonline.com.br/lote/detalhe/335086", "058")</f>
      </c>
      <c r="B68" s="4" t="s">
        <f>=HYPERLINK("https://leilaoonline.com.br/lote/detalhe/335086", "CARRETA AGRÍCOLA PARA TRANSPORTE; CAP. INDICADA: 3.000KG")</f>
      </c>
      <c r="C68" s="4" t="inlineStr">
        <is>
          <t>Aguardando</t>
        </is>
      </c>
      <c r="D68" s="4" t="inlineStr">
        <is>
          <t>0</t>
        </is>
      </c>
      <c r="E68" s="5" t="inlineStr">
        <is>
          <t>3.500,00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=HYPERLINK("https://leilaoonline.com.br/lote/detalhe/335087", "059")</f>
      </c>
      <c r="B69" s="4" t="s">
        <f>=HYPERLINK("https://leilaoonline.com.br/lote/detalhe/335087", "CARRETA-TANQUE C/ RESERVATÓRIO DE FIBRA. CAP. INDICADA: 4.000L")</f>
      </c>
      <c r="C69" s="4" t="inlineStr">
        <is>
          <t>Aguardando</t>
        </is>
      </c>
      <c r="D69" s="4" t="inlineStr">
        <is>
          <t>0</t>
        </is>
      </c>
      <c r="E69" s="5" t="inlineStr">
        <is>
          <t>3.500,00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=HYPERLINK("https://leilaoonline.com.br/lote/detalhe/335088", "061")</f>
      </c>
      <c r="B70" s="4" t="s">
        <f>=HYPERLINK("https://leilaoonline.com.br/lote/detalhe/335088", "CARRETA DE ARRASTO PARA TRANSPORTE DE MÁQUINAS; MARCA KUHN MODELO CTM 8000")</f>
      </c>
      <c r="C70" s="4" t="inlineStr">
        <is>
          <t>Aguardando</t>
        </is>
      </c>
      <c r="D70" s="4" t="inlineStr">
        <is>
          <t>0</t>
        </is>
      </c>
      <c r="E70" s="5" t="inlineStr">
        <is>
          <t>3.500,00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=HYPERLINK("https://leilaoonline.com.br/lote/detalhe/335089", "064")</f>
      </c>
      <c r="B71" s="4" t="s">
        <f>=HYPERLINK("https://leilaoonline.com.br/lote/detalhe/335089", "PULVERIZADOR AGRÍCOLA MARCA STARA; CAP. 500L")</f>
      </c>
      <c r="C71" s="4" t="inlineStr">
        <is>
          <t>Aguardando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=HYPERLINK("https://leilaoonline.com.br/lote/detalhe/335090", "065")</f>
      </c>
      <c r="B72" s="4" t="s">
        <f>=HYPERLINK("https://leilaoonline.com.br/lote/detalhe/335090", "MÁQUINA ROTATIVA CWA OURINHOS; SISTEMA A CARVÃO E LENHA; EQUIP. C/ MOTORREDUTOR")</f>
      </c>
      <c r="C72" s="4" t="inlineStr">
        <is>
          <t>Aguardando</t>
        </is>
      </c>
      <c r="D72" s="4" t="inlineStr">
        <is>
          <t>0</t>
        </is>
      </c>
      <c r="E72" s="5" t="inlineStr">
        <is>
          <t>5.000,00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=HYPERLINK("https://leilaoonline.com.br/lote/detalhe/335091", "066")</f>
      </c>
      <c r="B73" s="4" t="s">
        <f>=HYPERLINK("https://leilaoonline.com.br/lote/detalhe/335091", "BOCA DE COLHEDORA PARA 6 LINHAS")</f>
      </c>
      <c r="C73" s="4" t="inlineStr">
        <is>
          <t>Aguardando</t>
        </is>
      </c>
      <c r="D73" s="4" t="inlineStr">
        <is>
          <t>0</t>
        </is>
      </c>
      <c r="E73" s="5" t="inlineStr">
        <is>
          <t>5.000,00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=HYPERLINK("https://leilaoonline.com.br/lote/detalhe/335092", "067")</f>
      </c>
      <c r="B74" s="4" t="s">
        <f>=HYPERLINK("https://leilaoonline.com.br/lote/detalhe/335092", "PLANTADEIRA JOHN DEERE")</f>
      </c>
      <c r="C74" s="4" t="inlineStr">
        <is>
          <t>Aguardando</t>
        </is>
      </c>
      <c r="D74" s="4" t="inlineStr">
        <is>
          <t>0</t>
        </is>
      </c>
      <c r="E74" s="5" t="inlineStr">
        <is>
          <t>5.000,00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=HYPERLINK("https://leilaoonline.com.br/lote/detalhe/335093", "069")</f>
      </c>
      <c r="B75" s="4" t="s">
        <f>=HYPERLINK("https://leilaoonline.com.br/lote/detalhe/335093", "veja o vídeo!! LOTE C/ 30 PNEUS AGRÍCOLAS COM E SEM RODAS")</f>
      </c>
      <c r="C75" s="4" t="inlineStr">
        <is>
          <t>Aguardando</t>
        </is>
      </c>
      <c r="D75" s="4" t="inlineStr">
        <is>
          <t>0</t>
        </is>
      </c>
      <c r="E75" s="5" t="inlineStr">
        <is>
          <t>5.000,00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=HYPERLINK("https://leilaoonline.com.br/lote/detalhe/335094", "071")</f>
      </c>
      <c r="B76" s="4" t="s">
        <f>=HYPERLINK("https://leilaoonline.com.br/lote/detalhe/335094", "PLANTADEIRA / ADUBADEIRA AGRÍCOLA TATU")</f>
      </c>
      <c r="C76" s="4" t="inlineStr">
        <is>
          <t>Aguardando</t>
        </is>
      </c>
      <c r="D76" s="4" t="inlineStr">
        <is>
          <t>0</t>
        </is>
      </c>
      <c r="E76" s="5" t="inlineStr">
        <is>
          <t>5.000,00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=HYPERLINK("https://leilaoonline.com.br/lote/detalhe/335095", "073")</f>
      </c>
      <c r="B77" s="4" t="s">
        <f>=HYPERLINK("https://leilaoonline.com.br/lote/detalhe/335095", "LOTE C/ 3 RESFRIADORES")</f>
      </c>
      <c r="C77" s="4" t="inlineStr">
        <is>
          <t>Aguardando</t>
        </is>
      </c>
      <c r="D77" s="4" t="inlineStr">
        <is>
          <t>0</t>
        </is>
      </c>
      <c r="E77" s="5" t="inlineStr">
        <is>
          <t>5.000,00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=HYPERLINK("https://leilaoonline.com.br/lote/detalhe/335096", "074")</f>
      </c>
      <c r="B78" s="4" t="s">
        <f>=HYPERLINK("https://leilaoonline.com.br/lote/detalhe/335096", "TURBINA DE GERAR ENERGIA C/ GERADOR C/ CHAVE CONTROLADOR DE ENERGIA")</f>
      </c>
      <c r="C78" s="4" t="inlineStr">
        <is>
          <t>Aguardando</t>
        </is>
      </c>
      <c r="D78" s="4" t="inlineStr">
        <is>
          <t>0</t>
        </is>
      </c>
      <c r="E78" s="5" t="inlineStr">
        <is>
          <t>5.000,00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=HYPERLINK("https://leilaoonline.com.br/lote/detalhe/335097", "075")</f>
      </c>
      <c r="B79" s="4" t="s">
        <f>=HYPERLINK("https://leilaoonline.com.br/lote/detalhe/335097", "TURBINA DE GERAR ENERGIA C/ GERADOR DE 200 KVA")</f>
      </c>
      <c r="C79" s="4" t="inlineStr">
        <is>
          <t>Aguardando</t>
        </is>
      </c>
      <c r="D79" s="4" t="inlineStr">
        <is>
          <t>0</t>
        </is>
      </c>
      <c r="E79" s="5" t="inlineStr">
        <is>
          <t>5.000,00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=HYPERLINK("https://leilaoonline.com.br/lote/detalhe/335098", "076")</f>
      </c>
      <c r="B80" s="4" t="s">
        <f>=HYPERLINK("https://leilaoonline.com.br/lote/detalhe/335098", "TORNO MECÂNICO CONVENCIONAL; MARCA IMOR/ROMI; MODELO IMOR-520 - EQUIP. FUNCIONANDO")</f>
      </c>
      <c r="C80" s="4" t="inlineStr">
        <is>
          <t>Aguardando</t>
        </is>
      </c>
      <c r="D80" s="4" t="inlineStr">
        <is>
          <t>0</t>
        </is>
      </c>
      <c r="E80" s="5" t="inlineStr">
        <is>
          <t>5.000,00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=HYPERLINK("https://leilaoonline.com.br/lote/detalhe/335107", "078")</f>
      </c>
      <c r="B81" s="4" t="s">
        <f>=HYPERLINK("https://leilaoonline.com.br/lote/detalhe/335107", "FRESADORA FERRAMENTEIRA VERTICAL; MARCA MANROD; MODELO MR-9400VC; ANO 2025; ALIMENTAÇÃO 220/380V; TRIFÁSICA; C/ INDICADOR DIGITAL NOS EIXOS X, Y E Z - EQUIP. FUNCIONANDO")</f>
      </c>
      <c r="C81" s="4" t="inlineStr">
        <is>
          <t>Aguardando</t>
        </is>
      </c>
      <c r="D81" s="4" t="inlineStr">
        <is>
          <t>0</t>
        </is>
      </c>
      <c r="E81" s="5" t="inlineStr">
        <is>
          <t>5.000,00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=HYPERLINK("https://leilaoonline.com.br/lote/detalhe/335108", "080")</f>
      </c>
      <c r="B82" s="4" t="s">
        <f>=HYPERLINK("https://leilaoonline.com.br/lote/detalhe/335108", "BOCA COLHEDEIRA DE 6 LINHAS")</f>
      </c>
      <c r="C82" s="4" t="inlineStr">
        <is>
          <t>Aguardando</t>
        </is>
      </c>
      <c r="D82" s="4" t="inlineStr">
        <is>
          <t>0</t>
        </is>
      </c>
      <c r="E82" s="5" t="inlineStr">
        <is>
          <t>5.000,00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=HYPERLINK("https://leilaoonline.com.br/lote/detalhe/335104", "081")</f>
      </c>
      <c r="B83" s="4" t="s">
        <f>=HYPERLINK("https://leilaoonline.com.br/lote/detalhe/335104", "LOTE C/ APROX. 40 TON. DE CORDOALHA USADO; DIÂMETRO APROX. 19 MM")</f>
      </c>
      <c r="C83" s="4" t="inlineStr">
        <is>
          <t>Aguardando</t>
        </is>
      </c>
      <c r="D83" s="4" t="inlineStr">
        <is>
          <t>0</t>
        </is>
      </c>
      <c r="E83" s="5" t="inlineStr">
        <is>
          <t>5.000,00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=HYPERLINK("https://leilaoonline.com.br/lote/detalhe/335105", "082")</f>
      </c>
      <c r="B84" s="4" t="s">
        <f>=HYPERLINK("https://leilaoonline.com.br/lote/detalhe/335105", "LOTE C/ 4 UNIDADES DE MARTELETES ROMPEORES HIDRÁULICOS PARA ESCAVADEIRA; MARCA OU INSCRIÇÃO APARENTE: MX")</f>
      </c>
      <c r="C84" s="4" t="inlineStr">
        <is>
          <t>Aguardando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=HYPERLINK("https://leilaoonline.com.br/lote/detalhe/335109", "083")</f>
      </c>
      <c r="B85" s="4" t="s">
        <f>=HYPERLINK("https://leilaoonline.com.br/lote/detalhe/335109", "veja o vídeo!! LOTE C/ APROX. 53 BOMBAS SUBMERSÍVEIS ELÉTRICAS PARA DRENAGEM; MARCA SULZER; MODELO MINI 70GT - MAIS INFO. NAS ESPECIFICAÇÕES")</f>
      </c>
      <c r="C85" s="4" t="inlineStr">
        <is>
          <t>Aguardando</t>
        </is>
      </c>
      <c r="D85" s="4" t="inlineStr">
        <is>
          <t>0</t>
        </is>
      </c>
      <c r="E85" s="5" t="inlineStr">
        <is>
          <t>5.000,00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=HYPERLINK("https://leilaoonline.com.br/lote/detalhe/335110", "084")</f>
      </c>
      <c r="B86" s="4" t="s">
        <f>=HYPERLINK("https://leilaoonline.com.br/lote/detalhe/335110", "TORNO MECÂNICO DE BANCADA MARCA MANROD; MODELO MR-334, 220V; 1.100W; ANO 2024 - EQUIP. FUNCIONANDO, SEM USO")</f>
      </c>
      <c r="C86" s="4" t="inlineStr">
        <is>
          <t>Aguardando</t>
        </is>
      </c>
      <c r="D86" s="4" t="inlineStr">
        <is>
          <t>0</t>
        </is>
      </c>
      <c r="E86" s="5" t="inlineStr">
        <is>
          <t>5.000,00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=HYPERLINK("https://leilaoonline.com.br/lote/detalhe/335106", "1000")</f>
      </c>
      <c r="B87" s="4" t="s">
        <f>=HYPERLINK("https://leilaoonline.com.br/lote/detalhe/335106", "veja o vídeo!! PÁ CARREGADEIRA MARCA HYUNDAI MODELO HL770-7A - EQUIP. FUNCIONANDO")</f>
      </c>
      <c r="C87" s="4" t="inlineStr">
        <is>
          <t>Aguardando</t>
        </is>
      </c>
      <c r="D87" s="4" t="inlineStr">
        <is>
          <t>0</t>
        </is>
      </c>
      <c r="E87" s="5" t="inlineStr">
        <is>
          <t>10.000,00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=HYPERLINK("https://leilaoonline.com.br/lote/detalhe/335099", "1001")</f>
      </c>
      <c r="B88" s="4" t="s">
        <f>=HYPERLINK("https://leilaoonline.com.br/lote/detalhe/335099", "CALANDRA DE 1.60M DE COMPRIMENTO; EIXOS DE 10 POLEGADAS; DOBRA CHAPA ATÉ 1 E 1/4")</f>
      </c>
      <c r="C88" s="4" t="inlineStr">
        <is>
          <t>Aguardando</t>
        </is>
      </c>
      <c r="D88" s="4" t="inlineStr">
        <is>
          <t>0</t>
        </is>
      </c>
      <c r="E88" s="5" t="inlineStr">
        <is>
          <t>50.000,00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=HYPERLINK("https://leilaoonline.com.br/lote/detalhe/335100", "1002")</f>
      </c>
      <c r="B89" s="4" t="s">
        <f>=HYPERLINK("https://leilaoonline.com.br/lote/detalhe/335100", "BRITADOR CÔNICO MARCA FAÇO 120F C/ MOTOR ")</f>
      </c>
      <c r="C89" s="4" t="inlineStr">
        <is>
          <t>Aguardando</t>
        </is>
      </c>
      <c r="D89" s="4" t="inlineStr">
        <is>
          <t>0</t>
        </is>
      </c>
      <c r="E89" s="5" t="inlineStr">
        <is>
          <t>80.000,00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=HYPERLINK("https://leilaoonline.com.br/lote/detalhe/335101", "1003")</f>
      </c>
      <c r="B90" s="4" t="s">
        <f>=HYPERLINK("https://leilaoonline.com.br/lote/detalhe/335101", "GUINCHO PARÁ 40 TON.; MARCA VILLARES - EQUIP. FUNCIONANDO")</f>
      </c>
      <c r="C90" s="4" t="inlineStr">
        <is>
          <t>Aguardando</t>
        </is>
      </c>
      <c r="D90" s="4" t="inlineStr">
        <is>
          <t>0</t>
        </is>
      </c>
      <c r="E90" s="5" t="inlineStr">
        <is>
          <t>60.000,00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=HYPERLINK("https://leilaoonline.com.br/lote/detalhe/335102", "1004")</f>
      </c>
      <c r="B91" s="4" t="s">
        <f>=HYPERLINK("https://leilaoonline.com.br/lote/detalhe/335102", "GUINCHO DE ELEVAÇÃO PARA ELÉTRICA DE ALTA TENSÃO")</f>
      </c>
      <c r="C91" s="4" t="inlineStr">
        <is>
          <t>Aguardando</t>
        </is>
      </c>
      <c r="D91" s="4" t="inlineStr">
        <is>
          <t>0</t>
        </is>
      </c>
      <c r="E91" s="5" t="inlineStr">
        <is>
          <t>15.000,00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=HYPERLINK("https://leilaoonline.com.br/lote/detalhe/335103", "1005")</f>
      </c>
      <c r="B92" s="4" t="s">
        <f>=HYPERLINK("https://leilaoonline.com.br/lote/detalhe/335103", "GERADOR DE ENERGIA GÁS NATURAL DE 110KVA")</f>
      </c>
      <c r="C92" s="4" t="inlineStr">
        <is>
          <t>Aguardando</t>
        </is>
      </c>
      <c r="D92" s="4" t="inlineStr">
        <is>
          <t>0</t>
        </is>
      </c>
      <c r="E92" s="5" t="inlineStr">
        <is>
          <t>7.000,00</t>
        </is>
      </c>
      <c r="F9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2026-08-26T15:00:24.00Z</dcterms:created>
  <dc:creator>Tellks Tecnologia</dc:creator>
  <cp:revision>0</cp:revision>
</cp:coreProperties>
</file>