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TRATORES • EQUIPTOS INDUSTRIAIS • COLHEDORAS • TRANSBORDOS •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19/08/2026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=HYPERLINK("https://leilaoonline.com.br/lote/detalhe/333994", "34212")</f>
      </c>
      <c r="B11" s="4" t="s">
        <f>=HYPERLINK("https://leilaoonline.com.br/lote/detalhe/333994", " APROX. 13 PNEUS, DIVERSAS MEDIDAS - VEJA DESCRITIVO DE ITENS - (ALMOXARIFADO) - LOC. BARRA")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=HYPERLINK("https://leilaoonline.com.br/lote/detalhe/333803", "35763")</f>
      </c>
      <c r="B12" s="4" t="s">
        <f>=HYPERLINK("https://leilaoonline.com.br/lote/detalhe/333803", " PLANTADEIRA. - FR20330. - LOC. DIAMANTE 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10.000,00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=HYPERLINK("https://leilaoonline.com.br/lote/detalhe/333832", "36125")</f>
      </c>
      <c r="B13" s="4" t="s">
        <f>=HYPERLINK("https://leilaoonline.com.br/lote/detalhe/333832", " TROCADOR DE CALOR. - LOC. PARAGUAÇU")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=HYPERLINK("https://leilaoonline.com.br/lote/detalhe/333831", "36126")</f>
      </c>
      <c r="B14" s="4" t="s">
        <f>=HYPERLINK("https://leilaoonline.com.br/lote/detalhe/333831", " PAR DE CABEÇOTES HIDRÁULICOS FHREMI. - LOC. PARAGUAÇU")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=HYPERLINK("https://leilaoonline.com.br/lote/detalhe/333830", "36719")</f>
      </c>
      <c r="B15" s="4" t="s">
        <f>=HYPERLINK("https://leilaoonline.com.br/lote/detalhe/333830", " MESA ALIMENTADORA E ESTEIRA CUSH CUSH COM REDUTOR E MOTOR DE ACIONAMENTO CUSH-CUSH MOENDA 01, MOTOR 15 CV 6 POLOS. - LOC. PARAGUAÇU")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=HYPERLINK("https://leilaoonline.com.br/lote/detalhe/333828", "36720")</f>
      </c>
      <c r="B16" s="4" t="s">
        <f>=HYPERLINK("https://leilaoonline.com.br/lote/detalhe/333828", " GARRAFA HIDRÁULICA MOENDA 54. - LOC. PARAGUAÇU")</f>
      </c>
      <c r="C16" s="4" t="inlineStr">
        <is>
          <t>Aguardando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=HYPERLINK("https://leilaoonline.com.br/lote/detalhe/333829", "36722")</f>
      </c>
      <c r="B17" s="4" t="s">
        <f>=HYPERLINK("https://leilaoonline.com.br/lote/detalhe/333829", " CONJUNTO DE ACIONAMENTO DE ESTEIRA METÁLICA (MOTOR, REDUTOR E ENGRENAGEM). - LOC. PARAGUAÇU")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=HYPERLINK("https://leilaoonline.com.br/lote/detalhe/333839", "36776")</f>
      </c>
      <c r="B18" s="4" t="s">
        <f>=HYPERLINK("https://leilaoonline.com.br/lote/detalhe/333839", " HILO MOENDA COM REDUTOR SUCATEADO. - PT.155770. - LOC. PARAGUAÇU")</f>
      </c>
      <c r="C18" s="4" t="inlineStr">
        <is>
          <t>Aguardando</t>
        </is>
      </c>
      <c r="D18" s="4" t="inlineStr">
        <is>
          <t>0</t>
        </is>
      </c>
      <c r="E18" s="5" t="inlineStr">
        <is>
          <t>50.000,00</t>
        </is>
      </c>
      <c r="F18" s="4" t="inlineStr">
        <is>
          <t>2000.00</t>
        </is>
      </c>
    </row>
    <row collapsed="false" customFormat="false" customHeight="false" hidden="false" ht="12.1" outlineLevel="0" r="19">
      <c r="A19" s="5" t="s">
        <f>=HYPERLINK("https://leilaoonline.com.br/lote/detalhe/333954", "36785")</f>
      </c>
      <c r="B19" s="4" t="s">
        <f>=HYPERLINK("https://leilaoonline.com.br/lote/detalhe/333954", " ADUBADOR. - N/E - LOC. GASA ")</f>
      </c>
      <c r="C19" s="4" t="inlineStr">
        <is>
          <t>Aguardando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=HYPERLINK("https://leilaoonline.com.br/lote/detalhe/333833", "37293")</f>
      </c>
      <c r="B20" s="4" t="s">
        <f>=HYPERLINK("https://leilaoonline.com.br/lote/detalhe/333833", "REDUTOR ALTA ADDN CONJUNTO VOLANDEIRA. - PT.233330. - LOC. PARAGUAÇU")</f>
      </c>
      <c r="C20" s="4" t="inlineStr">
        <is>
          <t>Aguardando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=HYPERLINK("https://leilaoonline.com.br/lote/detalhe/333834", "37294")</f>
      </c>
      <c r="B21" s="4" t="s">
        <f>=HYPERLINK("https://leilaoonline.com.br/lote/detalhe/333834", " REDUTOR ALTA NG M2B465. - PT.233328. - LOC. PARAGUAÇU")</f>
      </c>
      <c r="C21" s="4" t="inlineStr">
        <is>
          <t>Aguardando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=HYPERLINK("https://leilaoonline.com.br/lote/detalhe/333836", "37295")</f>
      </c>
      <c r="B22" s="4" t="s">
        <f>=HYPERLINK("https://leilaoonline.com.br/lote/detalhe/333836", "CONJUNTO COM DUAS VOLANDEIRAS DENTIÇÃO RETA E ESTRUTURA SUCATEADA. - LOC. PARAGUAÇU")</f>
      </c>
      <c r="C22" s="4" t="inlineStr">
        <is>
          <t>Aguardando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=HYPERLINK("https://leilaoonline.com.br/lote/detalhe/333840", "37296")</f>
      </c>
      <c r="B23" s="4" t="s">
        <f>=HYPERLINK("https://leilaoonline.com.br/lote/detalhe/333840", " CONJUNTO COM DUAS VOLANDEIRAS DENTIÇÃO RETA E ESTRUTURA SUCATEADA. - LOC. PARAGUAÇU")</f>
      </c>
      <c r="C23" s="4" t="inlineStr">
        <is>
          <t>Aguardando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=HYPERLINK("https://leilaoonline.com.br/lote/detalhe/333838", "37297")</f>
      </c>
      <c r="B24" s="4" t="s">
        <f>=HYPERLINK("https://leilaoonline.com.br/lote/detalhe/333838", "CONJUNTO COM DUAS VOLANDEIRAS DENTIÇÃO RETA E ESTRUTURA SUCATEADA. - LOC. PARAGUAÇU")</f>
      </c>
      <c r="C24" s="4" t="inlineStr">
        <is>
          <t>Aguardando</t>
        </is>
      </c>
      <c r="D24" s="4" t="inlineStr">
        <is>
          <t>1</t>
        </is>
      </c>
      <c r="E24" s="5" t="inlineStr">
        <is>
          <t>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=HYPERLINK("https://leilaoonline.com.br/lote/detalhe/333837", "37298")</f>
      </c>
      <c r="B25" s="4" t="s">
        <f>=HYPERLINK("https://leilaoonline.com.br/lote/detalhe/333837", "CONJUNTO COM 3 CASTELOS DE MOENDA E ROLO DE PRESSÃO SUCATEADOS. - LOC. PARAGUAÇU")</f>
      </c>
      <c r="C25" s="4" t="inlineStr">
        <is>
          <t>Aguardando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=HYPERLINK("https://leilaoonline.com.br/lote/detalhe/333835", "37299")</f>
      </c>
      <c r="B26" s="4" t="s">
        <f>=HYPERLINK("https://leilaoonline.com.br/lote/detalhe/333835", " ESTEIRA DE BAGAÇO. - LOC. PARAGUAÇU")</f>
      </c>
      <c r="C26" s="4" t="inlineStr">
        <is>
          <t>Aguardando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=HYPERLINK("https://leilaoonline.com.br/lote/detalhe/333951", "37495")</f>
      </c>
      <c r="B27" s="4" t="s">
        <f>=HYPERLINK("https://leilaoonline.com.br/lote/detalhe/333951", " HILO TOMBADOR: CAPACIDADE 27 TONELADAS. - LOC. SANTA HELENA  ")</f>
      </c>
      <c r="C27" s="4" t="inlineStr">
        <is>
          <t>Aguardando</t>
        </is>
      </c>
      <c r="D27" s="4" t="inlineStr">
        <is>
          <t>0</t>
        </is>
      </c>
      <c r="E27" s="5" t="inlineStr">
        <is>
          <t>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=HYPERLINK("https://leilaoonline.com.br/lote/detalhe/333952", "37496")</f>
      </c>
      <c r="B28" s="4" t="s">
        <f>=HYPERLINK("https://leilaoonline.com.br/lote/detalhe/333952", "CAMISA DE MOENDA 5 UNIDADES. - LOC. SANTA HELENA  ")</f>
      </c>
      <c r="C28" s="4" t="inlineStr">
        <is>
          <t>Aguardando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=HYPERLINK("https://leilaoonline.com.br/lote/detalhe/333947", "37565")</f>
      </c>
      <c r="B29" s="4" t="s">
        <f>=HYPERLINK("https://leilaoonline.com.br/lote/detalhe/333947", "TRATOR CASE 260; ANO 2017 - LOC. PARAISO ")</f>
      </c>
      <c r="C29" s="4" t="inlineStr">
        <is>
          <t>Aguardando</t>
        </is>
      </c>
      <c r="D29" s="4" t="inlineStr">
        <is>
          <t>0</t>
        </is>
      </c>
      <c r="E29" s="5" t="inlineStr">
        <is>
          <t>50.000,00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=HYPERLINK("https://leilaoonline.com.br/lote/detalhe/333944", "37567")</f>
      </c>
      <c r="B30" s="4" t="s">
        <f>=HYPERLINK("https://leilaoonline.com.br/lote/detalhe/333944", "COLHEDORA JOHN DEERE; ANO 2016. - FR4465162/139520. - LOC. BARRA ")</f>
      </c>
      <c r="C30" s="4" t="inlineStr">
        <is>
          <t>Aguardando</t>
        </is>
      </c>
      <c r="D30" s="4" t="inlineStr">
        <is>
          <t>1</t>
        </is>
      </c>
      <c r="E30" s="5" t="inlineStr">
        <is>
          <t>20.000,00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=HYPERLINK("https://leilaoonline.com.br/lote/detalhe/333945", "37570")</f>
      </c>
      <c r="B31" s="4" t="s">
        <f>=HYPERLINK("https://leilaoonline.com.br/lote/detalhe/333945", "COLHEDORA JOHN DEERE CH570 1L - ANO 2017 - FR117586 - LOC. BARRA ")</f>
      </c>
      <c r="C31" s="4" t="inlineStr">
        <is>
          <t>Aguardando</t>
        </is>
      </c>
      <c r="D31" s="4" t="inlineStr">
        <is>
          <t>1</t>
        </is>
      </c>
      <c r="E31" s="5" t="inlineStr">
        <is>
          <t>20.000,00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=HYPERLINK("https://leilaoonline.com.br/lote/detalhe/333946", "37571")</f>
      </c>
      <c r="B32" s="4" t="s">
        <f>=HYPERLINK("https://leilaoonline.com.br/lote/detalhe/333946", " COLHEDORA JOHN DEERE CH670 - ANO 2016 - FR101498. - LOC. BARRA ")</f>
      </c>
      <c r="C32" s="4" t="inlineStr">
        <is>
          <t>Aguardando</t>
        </is>
      </c>
      <c r="D32" s="4" t="inlineStr">
        <is>
          <t>1</t>
        </is>
      </c>
      <c r="E32" s="5" t="inlineStr">
        <is>
          <t>20.000,00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=HYPERLINK("https://leilaoonline.com.br/lote/detalhe/333804", "37578")</f>
      </c>
      <c r="B33" s="4" t="s">
        <f>=HYPERLINK("https://leilaoonline.com.br/lote/detalhe/333804", " TRANSBORDO SANTAL 12 T - ANO 2008 - FR101950. -  LOC. DOIS CORREGOS ")</f>
      </c>
      <c r="C33" s="4" t="inlineStr">
        <is>
          <t>Aguardando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=HYPERLINK("https://leilaoonline.com.br/lote/detalhe/333805", "37582")</f>
      </c>
      <c r="B34" s="4" t="s">
        <f>=HYPERLINK("https://leilaoonline.com.br/lote/detalhe/333805", "TRANSBORDO SANTAL; ANO 2007. - FR101940 - LOC. DOIS CORREGOS ")</f>
      </c>
      <c r="C34" s="4" t="inlineStr">
        <is>
          <t>Aguardando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=HYPERLINK("https://leilaoonline.com.br/lote/detalhe/333953", "37602")</f>
      </c>
      <c r="B35" s="4" t="s">
        <f>=HYPERLINK("https://leilaoonline.com.br/lote/detalhe/333953", " REDUTOR NG MODELO F10 660 . - LOC. SANTA HELENA  ")</f>
      </c>
      <c r="C35" s="4" t="inlineStr">
        <is>
          <t>Aguardando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=HYPERLINK("https://leilaoonline.com.br/lote/detalhe/333948", "37618")</f>
      </c>
      <c r="B36" s="4" t="s">
        <f>=HYPERLINK("https://leilaoonline.com.br/lote/detalhe/333948", " PONTE ROLANTE CAPACIDADE 20 TONELADAS (12,200 mm) - LOC. SANTA HELENA  ")</f>
      </c>
      <c r="C36" s="4" t="inlineStr">
        <is>
          <t>Aguardando</t>
        </is>
      </c>
      <c r="D36" s="4" t="inlineStr">
        <is>
          <t>0</t>
        </is>
      </c>
      <c r="E36" s="5" t="inlineStr">
        <is>
          <t>30.000,00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=HYPERLINK("https://leilaoonline.com.br/lote/detalhe/333949", "37710")</f>
      </c>
      <c r="B37" s="4" t="s">
        <f>=HYPERLINK("https://leilaoonline.com.br/lote/detalhe/333949", " TRATOR JOHN DEERE; ANO 2016. - FR115707. - LOC. SANTA CÂNDIDA")</f>
      </c>
      <c r="C37" s="4" t="inlineStr">
        <is>
          <t>Aguardando</t>
        </is>
      </c>
      <c r="D37" s="4" t="inlineStr">
        <is>
          <t>0</t>
        </is>
      </c>
      <c r="E37" s="5" t="inlineStr">
        <is>
          <t>50.000,00</t>
        </is>
      </c>
      <c r="F37" s="4" t="inlineStr">
        <is>
          <t>2000.00</t>
        </is>
      </c>
    </row>
    <row collapsed="false" customFormat="false" customHeight="false" hidden="false" ht="12.1" outlineLevel="0" r="38">
      <c r="A38" s="5" t="s">
        <f>=HYPERLINK("https://leilaoonline.com.br/lote/detalhe/333950", "37711")</f>
      </c>
      <c r="B38" s="4" t="s">
        <f>=HYPERLINK("https://leilaoonline.com.br/lote/detalhe/333950", " TRATOR JOHN DEERE; ANO 2016. - FR115704. - LOC. SANTA CÂNDIDA")</f>
      </c>
      <c r="C38" s="4" t="inlineStr">
        <is>
          <t>Aguardando</t>
        </is>
      </c>
      <c r="D38" s="4" t="inlineStr">
        <is>
          <t>0</t>
        </is>
      </c>
      <c r="E38" s="5" t="inlineStr">
        <is>
          <t>50.000,00</t>
        </is>
      </c>
      <c r="F38" s="4" t="inlineStr">
        <is>
          <t>2000.00</t>
        </is>
      </c>
    </row>
    <row collapsed="false" customFormat="false" customHeight="false" hidden="false" ht="12.1" outlineLevel="0" r="39">
      <c r="A39" s="5" t="s">
        <f>=HYPERLINK("https://leilaoonline.com.br/lote/detalhe/333955", "37775")</f>
      </c>
      <c r="B39" s="4" t="s">
        <f>=HYPERLINK("https://leilaoonline.com.br/lote/detalhe/333955", "CAIXA S.A.O COMPLETA . - N/E - LOC. GASA ")</f>
      </c>
      <c r="C39" s="4" t="inlineStr">
        <is>
          <t>Aguardando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=HYPERLINK("https://leilaoonline.com.br/lote/detalhe/333956", "37776")</f>
      </c>
      <c r="B40" s="4" t="s">
        <f>=HYPERLINK("https://leilaoonline.com.br/lote/detalhe/333956", "2 ESTRUTURAS TORRES RESFRIAMENTO. - N/A - LOC. GASA")</f>
      </c>
      <c r="C40" s="4" t="inlineStr">
        <is>
          <t>Aguardando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=HYPERLINK("https://leilaoonline.com.br/lote/detalhe/333843", "37778")</f>
      </c>
      <c r="B41" s="4" t="s">
        <f>=HYPERLINK("https://leilaoonline.com.br/lote/detalhe/333843", " ESTEIRA DE BAGAÇO TC1 E TC2 SUCATEADA. - LOC. PARAGUAÇU")</f>
      </c>
      <c r="C41" s="4" t="inlineStr">
        <is>
          <t>Aguardando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=HYPERLINK("https://leilaoonline.com.br/lote/detalhe/333842", "37779")</f>
      </c>
      <c r="B42" s="4" t="s">
        <f>=HYPERLINK("https://leilaoonline.com.br/lote/detalhe/333842", " PRENSA HIDRÁULICA SUCATEADA. - PT.336576. - LOC. IPAUSSU")</f>
      </c>
      <c r="C42" s="4" t="inlineStr">
        <is>
          <t>Aguardando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=HYPERLINK("https://leilaoonline.com.br/lote/detalhe/333841", "37780")</f>
      </c>
      <c r="B43" s="4" t="s">
        <f>=HYPERLINK("https://leilaoonline.com.br/lote/detalhe/333841", " MOTOR JOHN DEERE DE EQUIPAMENTO AGRÍCOLA SUCATEADO. - LOC. IPAUSSU")</f>
      </c>
      <c r="C43" s="4" t="inlineStr">
        <is>
          <t>Aguardando</t>
        </is>
      </c>
      <c r="D43" s="4" t="inlineStr">
        <is>
          <t>0</t>
        </is>
      </c>
      <c r="E43" s="5" t="inlineStr">
        <is>
          <t>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=HYPERLINK("https://leilaoonline.com.br/lote/detalhe/333844", "37781")</f>
      </c>
      <c r="B44" s="4" t="s">
        <f>=HYPERLINK("https://leilaoonline.com.br/lote/detalhe/333844", " RODANTES DE COLHEDORA SUCATEADOS - APROXIMADAMENTE 10 UNIDADES. - LOC. IPAUSSU")</f>
      </c>
      <c r="C44" s="4" t="inlineStr">
        <is>
          <t>Aguardando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=HYPERLINK("https://leilaoonline.com.br/lote/detalhe/333846", "37782")</f>
      </c>
      <c r="B45" s="4" t="s">
        <f>=HYPERLINK("https://leilaoonline.com.br/lote/detalhe/333846", " PEÇAS DE REPOSIÇÃO DE EQUIPAMENTO AGRÍCOLA SUCATEADAS. - LOC. IPAUSSU")</f>
      </c>
      <c r="C45" s="4" t="inlineStr">
        <is>
          <t>Aguardando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=HYPERLINK("https://leilaoonline.com.br/lote/detalhe/333822", "37783")</f>
      </c>
      <c r="B46" s="4" t="s">
        <f>=HYPERLINK("https://leilaoonline.com.br/lote/detalhe/333822", " SISTEMA DE ABASTECIMENTO BAZUKA MIX 12.0 STD SOLLUS. - FR26048. - LOC. IPAUSSU")</f>
      </c>
      <c r="C46" s="4" t="inlineStr">
        <is>
          <t>Aguardando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=HYPERLINK("https://leilaoonline.com.br/lote/detalhe/333819", "37784")</f>
      </c>
      <c r="B47" s="4" t="s">
        <f>=HYPERLINK("https://leilaoonline.com.br/lote/detalhe/333819", " IMPLEMENTO COM 3 TANQUES DE HERBICIDA 2400 LITROS. - N/E. - LOC. IPAUSSU")</f>
      </c>
      <c r="C47" s="4" t="inlineStr">
        <is>
          <t>Aguardando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=HYPERLINK("https://leilaoonline.com.br/lote/detalhe/333820", "37785")</f>
      </c>
      <c r="B48" s="4" t="s">
        <f>=HYPERLINK("https://leilaoonline.com.br/lote/detalhe/333820", "CARRETA AGRÍCOLA AB MAD/FE 500 KG 1,5 X 2,25 X 1 M. - (REB/TIN CAR REBTC JTS - ANO 2015/2015 - PRETA) -  FR48260. - LOC. IPAUSSU")</f>
      </c>
      <c r="C48" s="4" t="inlineStr">
        <is>
          <t>Aguardando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=HYPERLINK("https://leilaoonline.com.br/lote/detalhe/333821", "37786")</f>
      </c>
      <c r="B49" s="4" t="s">
        <f>=HYPERLINK("https://leilaoonline.com.br/lote/detalhe/333821", " REBOQUE COM TANQUE DE POLIPROPILENO. - FR48402. - LOC. IPAUSSU")</f>
      </c>
      <c r="C49" s="4" t="inlineStr">
        <is>
          <t>Aguardando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=HYPERLINK("https://leilaoonline.com.br/lote/detalhe/333845", "37787")</f>
      </c>
      <c r="B50" s="4" t="s">
        <f>=HYPERLINK("https://leilaoonline.com.br/lote/detalhe/333845", " TANQUES DE IMPLEMENTO AGRÍCOLA  ANTONIOSI SUCATEADOS. - LOC. IPAUSSU")</f>
      </c>
      <c r="C50" s="4" t="inlineStr">
        <is>
          <t>Aguardando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=HYPERLINK("https://leilaoonline.com.br/lote/detalhe/333849", "37788")</f>
      </c>
      <c r="B51" s="4" t="s">
        <f>=HYPERLINK("https://leilaoonline.com.br/lote/detalhe/333849", " TUBOS E CONEXÕES DE IRRIGAÇÃO SUCATEADOS. - 20 UNIDADES - APROX. 300 KG - (VENDA POR KG). - LOC. IPAUSSU")</f>
      </c>
      <c r="C51" s="4" t="inlineStr">
        <is>
          <t>Aguardando</t>
        </is>
      </c>
      <c r="D51" s="4" t="inlineStr">
        <is>
          <t>0</t>
        </is>
      </c>
      <c r="E51" s="5" t="inlineStr">
        <is>
          <t>1,00</t>
        </is>
      </c>
      <c r="F51" s="4" t="inlineStr">
        <is>
          <t>0.10</t>
        </is>
      </c>
    </row>
    <row collapsed="false" customFormat="false" customHeight="false" hidden="false" ht="12.1" outlineLevel="0" r="52">
      <c r="A52" s="5" t="s">
        <f>=HYPERLINK("https://leilaoonline.com.br/lote/detalhe/333823", "37789")</f>
      </c>
      <c r="B52" s="4" t="s">
        <f>=HYPERLINK("https://leilaoonline.com.br/lote/detalhe/333823", " PULVERIZADOR. - FR48281. - LOC. IPAUSSU")</f>
      </c>
      <c r="C52" s="4" t="inlineStr">
        <is>
          <t>Aguardando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=HYPERLINK("https://leilaoonline.com.br/lote/detalhe/333824", "37790")</f>
      </c>
      <c r="B53" s="4" t="s">
        <f>=HYPERLINK("https://leilaoonline.com.br/lote/detalhe/333824", " DOIS TROCADORES DE CALOR SUCATEADOS E TANQUE DE INOX. - N/E. - LOC. TARUMÃ")</f>
      </c>
      <c r="C53" s="4" t="inlineStr">
        <is>
          <t>Aguardando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=HYPERLINK("https://leilaoonline.com.br/lote/detalhe/333847", "37791")</f>
      </c>
      <c r="B54" s="4" t="s">
        <f>=HYPERLINK("https://leilaoonline.com.br/lote/detalhe/333847", "RESERVATÓRIO DE ÁGUA SUCATEADO. - LOC. TARUMÃ")</f>
      </c>
      <c r="C54" s="4" t="inlineStr">
        <is>
          <t>Aguardando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=HYPERLINK("https://leilaoonline.com.br/lote/detalhe/333825", "37792")</f>
      </c>
      <c r="B55" s="4" t="s">
        <f>=HYPERLINK("https://leilaoonline.com.br/lote/detalhe/333825", " MÁQUINAS DE SOLDA E AR-CONDICIONADO SUCATEADOS. - N/E. - LOC. TARUMÃ")</f>
      </c>
      <c r="C55" s="4" t="inlineStr">
        <is>
          <t>Aguardando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=HYPERLINK("https://leilaoonline.com.br/lote/detalhe/333827", "37793")</f>
      </c>
      <c r="B56" s="4" t="s">
        <f>=HYPERLINK("https://leilaoonline.com.br/lote/detalhe/333827", " TANQUES DE FIBRA E AÇO CARBONO SUCATEADOS. - N/E. - LOC. TARUMÃ")</f>
      </c>
      <c r="C56" s="4" t="inlineStr">
        <is>
          <t>Aguardando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=HYPERLINK("https://leilaoonline.com.br/lote/detalhe/333848", "37794")</f>
      </c>
      <c r="B57" s="4" t="s">
        <f>=HYPERLINK("https://leilaoonline.com.br/lote/detalhe/333848", "SUCATA DE BATEDEIRA DE AÇÚCAR. - LOC. TARUMÃ")</f>
      </c>
      <c r="C57" s="4" t="inlineStr">
        <is>
          <t>Aguardando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=HYPERLINK("https://leilaoonline.com.br/lote/detalhe/333850", "37795")</f>
      </c>
      <c r="B58" s="4" t="s">
        <f>=HYPERLINK("https://leilaoonline.com.br/lote/detalhe/333850", "TANQUE INOX SAMAR. - PT.161253. - LOC. TARUMÃ")</f>
      </c>
      <c r="C58" s="4" t="inlineStr">
        <is>
          <t>Aguardando</t>
        </is>
      </c>
      <c r="D58" s="4" t="inlineStr">
        <is>
          <t>0</t>
        </is>
      </c>
      <c r="E58" s="5" t="inlineStr">
        <is>
          <t>2.500,00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=HYPERLINK("https://leilaoonline.com.br/lote/detalhe/333826", "37799")</f>
      </c>
      <c r="B59" s="4" t="s">
        <f>=HYPERLINK("https://leilaoonline.com.br/lote/detalhe/333826", "PENEIRA ROTATIVA MOENDA 54". - LOC. PARAGUAÇU")</f>
      </c>
      <c r="C59" s="4" t="inlineStr">
        <is>
          <t>Aguardando</t>
        </is>
      </c>
      <c r="D59" s="4" t="inlineStr">
        <is>
          <t>0</t>
        </is>
      </c>
      <c r="E59" s="5" t="inlineStr">
        <is>
          <t>10.000,00</t>
        </is>
      </c>
      <c r="F5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2026-08-03T19:51:18.00Z</dcterms:created>
  <dc:creator>Tellks Tecnologia</dc:creator>
  <cp:revision>0</cp:revision>
</cp:coreProperties>
</file>