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 LOTEAMENTO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31/12/1969 21:00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=HYPERLINK("https://leilaoonline.com.br/lote/detalhe/333311", "1000")</f>
      </c>
      <c r="B11" s="4" t="s">
        <f>=HYPERLINK("https://leilaoonline.com.br/lote/detalhe/333311", " TRATOR VALTRA BH210 I 4X4; ANO 2017. - EQP.13100008. - LOC. IGUATEMI 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=HYPERLINK("https://leilaoonline.com.br/lote/detalhe/333297", "1001")</f>
      </c>
      <c r="B12" s="4" t="s">
        <f>=HYPERLINK("https://leilaoonline.com.br/lote/detalhe/333297", " TRANSBORDO SANTAL VT10 TANDEN; ANO 2013. - EQP.30071. - LOC.IGUATEMI 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=HYPERLINK("https://leilaoonline.com.br/lote/detalhe/333296", "1002")</f>
      </c>
      <c r="B13" s="4" t="s">
        <f>=HYPERLINK("https://leilaoonline.com.br/lote/detalhe/333296", " SUBSOLADOR CARDEROLI; ANO 2011. - EQP.15190002. - LOC.IGUATEMI")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=HYPERLINK("https://leilaoonline.com.br/lote/detalhe/333298", "1003")</f>
      </c>
      <c r="B14" s="4" t="s">
        <f>=HYPERLINK("https://leilaoonline.com.br/lote/detalhe/333298", " REBOQUE USICAMP RCI E1E1 8200; ANO 2002/2002; AMARELA. - EQP.16020014. - LOC. IGUATEMI 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8.000,00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=HYPERLINK("https://leilaoonline.com.br/lote/detalhe/333308", "1004")</f>
      </c>
      <c r="B15" s="4" t="s">
        <f>=HYPERLINK("https://leilaoonline.com.br/lote/detalhe/333308", " PA CARREGADEIRA CATERPILLAR 938H; ANO 2013. - EQP.13050022. - LOC. MARINGA")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=HYPERLINK("https://leilaoonline.com.br/lote/detalhe/333300", "1005")</f>
      </c>
      <c r="B16" s="4" t="s">
        <f>=HYPERLINK("https://leilaoonline.com.br/lote/detalhe/333300", " PA CARREGADEIRA CATERPILLAR 938H; ANO 2011. -EQP.13050087/9136. - LOC. MARINGA")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30.000,00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=HYPERLINK("https://leilaoonline.com.br/lote/detalhe/333302", "1006")</f>
      </c>
      <c r="B17" s="4" t="s">
        <f>=HYPERLINK("https://leilaoonline.com.br/lote/detalhe/333302", " PA CARREGADEIRA CATERPILLAR 938H; ANO 2011. - EQP.13050089/FR9139. - LOC. MARINGA")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=HYPERLINK("https://leilaoonline.com.br/lote/detalhe/333303", "1007")</f>
      </c>
      <c r="B18" s="4" t="s">
        <f>=HYPERLINK("https://leilaoonline.com.br/lote/detalhe/333303", " ESCAVADEIRA CATERPILLAR 320 D/DL; ANO 2013. - EQP.3709. - LOC.MARINGA")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40.000,00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=HYPERLINK("https://leilaoonline.com.br/lote/detalhe/333491", "1008")</f>
      </c>
      <c r="B19" s="4" t="s">
        <f>=HYPERLINK("https://leilaoonline.com.br/lote/detalhe/333491", "TRATOR VALTRA BH 180 4X4; ANO 2003. - EQP.13090276/9125. - LOC. MARINGA")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50.000,00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=HYPERLINK("https://leilaoonline.com.br/lote/detalhe/333304", "1009")</f>
      </c>
      <c r="B20" s="4" t="s">
        <f>=HYPERLINK("https://leilaoonline.com.br/lote/detalhe/333304", " PA CARREGADEIRA CATERPILLAR 938H; ANO 2013. - EQP.13050094/18656. - LOC. MARINGA")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=HYPERLINK("https://leilaoonline.com.br/lote/detalhe/333330", "1010")</f>
      </c>
      <c r="B21" s="4" t="s">
        <f>=HYPERLINK("https://leilaoonline.com.br/lote/detalhe/333330", " CARREGADEIRA VALTRA 1280 PCR 4x4; ANO 2001. - EQP.13010076/9126. - LOC. MARINGA")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=HYPERLINK("https://leilaoonline.com.br/lote/detalhe/333323", "1011")</f>
      </c>
      <c r="B22" s="4" t="s">
        <f>=HYPERLINK("https://leilaoonline.com.br/lote/detalhe/333323", " SEMI REBOQUE RANDON SR CA (BITREM CEREALEIRO) ANO 2004/2004; AZUL. - EQP.9516. - LOC.MARINGA")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=HYPERLINK("https://leilaoonline.com.br/lote/detalhe/333320", "1012")</f>
      </c>
      <c r="B23" s="4" t="s">
        <f>=HYPERLINK("https://leilaoonline.com.br/lote/detalhe/333320", " SEMI REBOQUE RANDON SR CA (BITREM CEREALEIRO) ANO 2004/2004; AZUL. - EQP.9536. - LOC.MARINGA")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=HYPERLINK("https://leilaoonline.com.br/lote/detalhe/333324", "1013")</f>
      </c>
      <c r="B24" s="4" t="s">
        <f>=HYPERLINK("https://leilaoonline.com.br/lote/detalhe/333324", " SEMI REBOQUE RANDON SR CA (BITREM CEREALEIRO) ANO 2004/2004; AZUL. - EQP.9508. - LOC.MARINGA")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=HYPERLINK("https://leilaoonline.com.br/lote/detalhe/333321", "1015")</f>
      </c>
      <c r="B25" s="4" t="s">
        <f>=HYPERLINK("https://leilaoonline.com.br/lote/detalhe/333321", " SEMI REBOQUE RANDON SR CA (BITREM CEREALEIRO) ANO 2003/2003; AZUL. - EQP.9551. - LOC.MARINGA")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=HYPERLINK("https://leilaoonline.com.br/lote/detalhe/333319", "1018")</f>
      </c>
      <c r="B26" s="4" t="s">
        <f>=HYPERLINK("https://leilaoonline.com.br/lote/detalhe/333319", " SEMI REBOQUE RANDON SR CA (BITREM CEREALEIRO) ANO 2003/2003; AZUL. - EQP.9546. - LOC.MARINGA")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=HYPERLINK("https://leilaoonline.com.br/lote/detalhe/333325", "1019")</f>
      </c>
      <c r="B27" s="4" t="s">
        <f>=HYPERLINK("https://leilaoonline.com.br/lote/detalhe/333325", " SEMI REBOQUE RANDON SR CA (BITREM CEREALEIRO) ANO 2004/2004; AZUL. - EQP.9521. - LOC.MARINGA")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=HYPERLINK("https://leilaoonline.com.br/lote/detalhe/333318", "1020")</f>
      </c>
      <c r="B28" s="4" t="s">
        <f>=HYPERLINK("https://leilaoonline.com.br/lote/detalhe/333318", " SEMI REBOQUE RANDON SR CA (BITREM CEREALEIRO) ANO 2004/2004; AZUL. - EQP.9528. - LOC.MARINGA")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=HYPERLINK("https://leilaoonline.com.br/lote/detalhe/333310", "1025")</f>
      </c>
      <c r="B29" s="4" t="s">
        <f>=HYPERLINK("https://leilaoonline.com.br/lote/detalhe/333310", " SEMI REBOQUE RANDON SR CA (BITREM CEREALEIRO) ANO 2004/2004; AZUL. - EQP.9504. - LOC.MARINGA")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=HYPERLINK("https://leilaoonline.com.br/lote/detalhe/333315", "1026")</f>
      </c>
      <c r="B30" s="4" t="s">
        <f>=HYPERLINK("https://leilaoonline.com.br/lote/detalhe/333315", " SEMI REBOQUE RANDON SR CA (BITREM CEREALEIRO) ANO 2004/2004; AZUL. - EQP.9501. - LOC.MARINGA")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=HYPERLINK("https://leilaoonline.com.br/lote/detalhe/333317", "1027")</f>
      </c>
      <c r="B31" s="4" t="s">
        <f>=HYPERLINK("https://leilaoonline.com.br/lote/detalhe/333317", " SEMI REBOQUE RANDON SR CA (BITREM CEREALEIRO) ANO 2004/2004; AZUL. - EQP.9517. - LOC.MARINGA")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=HYPERLINK("https://leilaoonline.com.br/lote/detalhe/333306", "1028")</f>
      </c>
      <c r="B32" s="4" t="s">
        <f>=HYPERLINK("https://leilaoonline.com.br/lote/detalhe/333306", " SEMI REBOQUE RANDON SR CA (BITREM CEREALEIRO) ANO 2004/2004; AZUL. - EQP.9533. - LOC.MARINGA")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=HYPERLINK("https://leilaoonline.com.br/lote/detalhe/333307", "1029")</f>
      </c>
      <c r="B33" s="4" t="s">
        <f>=HYPERLINK("https://leilaoonline.com.br/lote/detalhe/333307", " SEMI REBOQUE RANDON SR CA (BITREM CEREALEIRO) ANO 2004/2004; AZUL. - EQP.9505. - LOC.MARINGA")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=HYPERLINK("https://leilaoonline.com.br/lote/detalhe/333314", "1030")</f>
      </c>
      <c r="B34" s="4" t="s">
        <f>=HYPERLINK("https://leilaoonline.com.br/lote/detalhe/333314", " SEMI REBOQUE RANDON SR CA (BITREM CEREALEIRO) ANO 2004/2004; AZUL. - EQP.9542. - LOC.MARINGA")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20.000,00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=HYPERLINK("https://leilaoonline.com.br/lote/detalhe/333309", "1031")</f>
      </c>
      <c r="B35" s="4" t="s">
        <f>=HYPERLINK("https://leilaoonline.com.br/lote/detalhe/333309", " SEMI REBOQUE RANDON SR CA (BITREM CEREALEIRO) ANO 2004/2004; AZUL. - EQP.9541. - LOC.MARINGA")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=HYPERLINK("https://leilaoonline.com.br/lote/detalhe/333305", "1032")</f>
      </c>
      <c r="B36" s="4" t="s">
        <f>=HYPERLINK("https://leilaoonline.com.br/lote/detalhe/333305", " SEMI REBOQUE RANDON SR CA (BITREM CEREALEIRO) ANO 2004/2004; AZUL. - EQP.9524. - LOC.MARINGA")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=HYPERLINK("https://leilaoonline.com.br/lote/detalhe/333313", "1033")</f>
      </c>
      <c r="B37" s="4" t="s">
        <f>=HYPERLINK("https://leilaoonline.com.br/lote/detalhe/333313", " SEMI REBOQUE RANDON SR CA (BITREM CEREALEIRO) ANO 2004/2004; AZUL. - EQP.9506. - LOC.MARINGA")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20.000,00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=HYPERLINK("https://leilaoonline.com.br/lote/detalhe/333299", "1034")</f>
      </c>
      <c r="B38" s="4" t="s">
        <f>=HYPERLINK("https://leilaoonline.com.br/lote/detalhe/333299", " SEMI REBOQUE RANDON SR CA (BITREM CEREALEIRO) ANO 2004/2004; AZUL. - EQP.9535. - LOC.MARINGA")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20.000,00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=HYPERLINK("https://leilaoonline.com.br/lote/detalhe/333331", "1035")</f>
      </c>
      <c r="B39" s="4" t="s">
        <f>=HYPERLINK("https://leilaoonline.com.br/lote/detalhe/333331", " CAMINHÃO VOLVO/VM 260 6x4R; ANO 2007/2008; BRANCA. - EQP.9071. - LOC.MARINGA")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=HYPERLINK("https://leilaoonline.com.br/lote/detalhe/333301", "1036")</f>
      </c>
      <c r="B40" s="4" t="s">
        <f>=HYPERLINK("https://leilaoonline.com.br/lote/detalhe/333301", " PA CARREGADEIRA CATERPILLAR 938H; ANO 2013. - EQP.13050106. - LOC. MARINGA")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30.000,00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=HYPERLINK("https://leilaoonline.com.br/lote/detalhe/333316", "1037")</f>
      </c>
      <c r="B41" s="4" t="s">
        <f>=HYPERLINK("https://leilaoonline.com.br/lote/detalhe/333316", " SEMI REBOQUE RANDON SR CA (BITREM CEREALEIRO) ANO 2004/2004; AZUL. - EQP.9520. - LOC.MARINGA")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=HYPERLINK("https://leilaoonline.com.br/lote/detalhe/333312", "1038")</f>
      </c>
      <c r="B42" s="4" t="s">
        <f>=HYPERLINK("https://leilaoonline.com.br/lote/detalhe/333312", "PÁ CARREGADEIRA CATERPILLAR 950H/L; ANO 2011. - EQP.13050090/9140. - LOC. MARINGA")</f>
      </c>
      <c r="C42" s="4" t="inlineStr">
        <is>
          <t>Aguardando</t>
        </is>
      </c>
      <c r="D42" s="4" t="inlineStr">
        <is>
          <t>0</t>
        </is>
      </c>
      <c r="E42" s="5" t="inlineStr">
        <is>
          <t>20.000,00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=HYPERLINK("https://leilaoonline.com.br/lote/detalhe/333332", "1039")</f>
      </c>
      <c r="B43" s="4" t="s">
        <f>=HYPERLINK("https://leilaoonline.com.br/lote/detalhe/333332", " CARREGADEIRA VALTRA 1280 PCR 4x4. - EQP.13010077/9207. - LOC. MARINGA")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=HYPERLINK("https://leilaoonline.com.br/lote/detalhe/333329", "1040")</f>
      </c>
      <c r="B44" s="4" t="s">
        <f>=HYPERLINK("https://leilaoonline.com.br/lote/detalhe/333329", " I/TOYOTA HILLUX CDSR A4FD 4X4; ANO 2023/2024; BRANCA. - EQP.12010225. - LOC. MARINGA")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30.000,00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=HYPERLINK("https://leilaoonline.com.br/lote/detalhe/333322", "1041")</f>
      </c>
      <c r="B45" s="4" t="s">
        <f>=HYPERLINK("https://leilaoonline.com.br/lote/detalhe/333322", " I/TOYOTA HILLUX CDSR A4FD 4X4; ANO 2023/2023; BRANCA. - EQP.120100224. - LOC. MARINGA")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30.000,00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=HYPERLINK("https://leilaoonline.com.br/lote/detalhe/333326", "1042")</f>
      </c>
      <c r="B46" s="4" t="s">
        <f>=HYPERLINK("https://leilaoonline.com.br/lote/detalhe/333326", " CHEVROLET/GM S10 LT DD4A; ANO 2020/2021; BRANCA. - EQP.12010044. - LOC.MARINGA")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30.000,00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=HYPERLINK("https://leilaoonline.com.br/lote/detalhe/333327", "1043")</f>
      </c>
      <c r="B47" s="4" t="s">
        <f>=HYPERLINK("https://leilaoonline.com.br/lote/detalhe/333327", " CHEVROLET/GM S10 LT DD4A; ANO 2021/2022; BRANCA. - EQP.12010016. - LOC.MARINGA")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30.000,00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=HYPERLINK("https://leilaoonline.com.br/lote/detalhe/333328", "1044")</f>
      </c>
      <c r="B48" s="4" t="s">
        <f>=HYPERLINK("https://leilaoonline.com.br/lote/detalhe/333328", " CHEVROLET/GM S10 LT DD4A; ANO 2023/2024; BRANCA. - EQP.12010057. - LOC. MARINGA")</f>
      </c>
      <c r="C48" s="4" t="inlineStr">
        <is>
          <t>Aguardando</t>
        </is>
      </c>
      <c r="D48" s="4" t="inlineStr">
        <is>
          <t>0</t>
        </is>
      </c>
      <c r="E48" s="5" t="inlineStr">
        <is>
          <t>30.000,00</t>
        </is>
      </c>
      <c r="F48" s="4" t="inlineStr">
        <is>
          <t>2000.00</t>
        </is>
      </c>
    </row>
    <row collapsed="false" customFormat="false" customHeight="false" hidden="false" ht="12.1" outlineLevel="0" r="49">
      <c r="A49" s="5" t="s">
        <f>=HYPERLINK("https://leilaoonline.com.br/lote/detalhe/333469", "1045")</f>
      </c>
      <c r="B49" s="4" t="s">
        <f>=HYPERLINK("https://leilaoonline.com.br/lote/detalhe/333469", " MOTONIVELADORA CATERPILLAR 140K;ANO 2014. - EQP.13040005/FR786. - LOC. PARANACITY")</f>
      </c>
      <c r="C49" s="4" t="inlineStr">
        <is>
          <t>Aguardando</t>
        </is>
      </c>
      <c r="D49" s="4" t="inlineStr">
        <is>
          <t>0</t>
        </is>
      </c>
      <c r="E49" s="5" t="inlineStr">
        <is>
          <t>50.000,00</t>
        </is>
      </c>
      <c r="F49" s="4" t="inlineStr">
        <is>
          <t>2000.00</t>
        </is>
      </c>
    </row>
    <row collapsed="false" customFormat="false" customHeight="false" hidden="false" ht="12.1" outlineLevel="0" r="50">
      <c r="A50" s="5" t="s">
        <f>=HYPERLINK("https://leilaoonline.com.br/lote/detalhe/333464", "1046")</f>
      </c>
      <c r="B50" s="4" t="s">
        <f>=HYPERLINK("https://leilaoonline.com.br/lote/detalhe/333464", " PA CARREGADEIRA CATERPILLAR 938H;ANO 2012. - EQP.13050021. - LOC. PARANACITY")</f>
      </c>
      <c r="C50" s="4" t="inlineStr">
        <is>
          <t>Aguardando</t>
        </is>
      </c>
      <c r="D50" s="4" t="inlineStr">
        <is>
          <t>0</t>
        </is>
      </c>
      <c r="E50" s="5" t="inlineStr">
        <is>
          <t>30.000,00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=HYPERLINK("https://leilaoonline.com.br/lote/detalhe/333488", "1047")</f>
      </c>
      <c r="B51" s="4" t="s">
        <f>=HYPERLINK("https://leilaoonline.com.br/lote/detalhe/333488", " CAMINHÃO VOLVO/FH 520 6X4T; ANO 2011/2011; BRANCA. - EQP.11060033. - LOC. PARANACITY")</f>
      </c>
      <c r="C51" s="4" t="inlineStr">
        <is>
          <t>Aguardando</t>
        </is>
      </c>
      <c r="D51" s="4" t="inlineStr">
        <is>
          <t>0</t>
        </is>
      </c>
      <c r="E51" s="5" t="inlineStr">
        <is>
          <t>30.000,00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=HYPERLINK("https://leilaoonline.com.br/lote/detalhe/333489", "1048")</f>
      </c>
      <c r="B52" s="4" t="s">
        <f>=HYPERLINK("https://leilaoonline.com.br/lote/detalhe/333489", " CAMINHÃO VOLVO/VM 330 6X4R; ANO 2013/2013; BRANCA. -EQP11140010. - LOC. PARANACITY")</f>
      </c>
      <c r="C52" s="4" t="inlineStr">
        <is>
          <t>Aguardando</t>
        </is>
      </c>
      <c r="D52" s="4" t="inlineStr">
        <is>
          <t>0</t>
        </is>
      </c>
      <c r="E52" s="5" t="inlineStr">
        <is>
          <t>30.000,00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=HYPERLINK("https://leilaoonline.com.br/lote/detalhe/333465", "1049")</f>
      </c>
      <c r="B53" s="4" t="s">
        <f>=HYPERLINK("https://leilaoonline.com.br/lote/detalhe/333465", " COLHEDORA CASE A8800;ANO 2012. - EQP.2982. - LOC. PARANACITY")</f>
      </c>
      <c r="C53" s="4" t="inlineStr">
        <is>
          <t>Aguardando</t>
        </is>
      </c>
      <c r="D53" s="4" t="inlineStr">
        <is>
          <t>0</t>
        </is>
      </c>
      <c r="E53" s="5" t="inlineStr">
        <is>
          <t>20.000,00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=HYPERLINK("https://leilaoonline.com.br/lote/detalhe/333473", "1050")</f>
      </c>
      <c r="B54" s="4" t="s">
        <f>=HYPERLINK("https://leilaoonline.com.br/lote/detalhe/333473", " COLHEDORA CASE A8800;ANO 2012. - EQP.2980. -  LOC. PARANACITY")</f>
      </c>
      <c r="C54" s="4" t="inlineStr">
        <is>
          <t>Aguardando</t>
        </is>
      </c>
      <c r="D54" s="4" t="inlineStr">
        <is>
          <t>0</t>
        </is>
      </c>
      <c r="E54" s="5" t="inlineStr">
        <is>
          <t>20.000,00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=HYPERLINK("https://leilaoonline.com.br/lote/detalhe/333487", "1051")</f>
      </c>
      <c r="B55" s="4" t="s">
        <f>=HYPERLINK("https://leilaoonline.com.br/lote/detalhe/333487", " CARREGADEIRA VALTRA 1280 PCR 4x4; ANO 2004. - EQP.13010008. - LOC. PARANACITY")</f>
      </c>
      <c r="C55" s="4" t="inlineStr">
        <is>
          <t>Aguardando</t>
        </is>
      </c>
      <c r="D55" s="4" t="inlineStr">
        <is>
          <t>0</t>
        </is>
      </c>
      <c r="E55" s="5" t="inlineStr">
        <is>
          <t>20.000,00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=HYPERLINK("https://leilaoonline.com.br/lote/detalhe/333472", "1052")</f>
      </c>
      <c r="B56" s="4" t="s">
        <f>=HYPERLINK("https://leilaoonline.com.br/lote/detalhe/333472", " COLHEDORA CASE A8800; ANO 2012. - EQP.2981. - LOC. PARANACITY")</f>
      </c>
      <c r="C56" s="4" t="inlineStr">
        <is>
          <t>Aguardando</t>
        </is>
      </c>
      <c r="D56" s="4" t="inlineStr">
        <is>
          <t>0</t>
        </is>
      </c>
      <c r="E56" s="5" t="inlineStr">
        <is>
          <t>20.000,00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=HYPERLINK("https://leilaoonline.com.br/lote/detalhe/333490", "1053")</f>
      </c>
      <c r="B57" s="4" t="s">
        <f>=HYPERLINK("https://leilaoonline.com.br/lote/detalhe/333490", " CAMINHÃO VOLVO/VM 210 4X2R;ANO 2007/2008. - EQP.2213. - LOC. PARANACITY")</f>
      </c>
      <c r="C57" s="4" t="inlineStr">
        <is>
          <t>Aguardando</t>
        </is>
      </c>
      <c r="D57" s="4" t="inlineStr">
        <is>
          <t>0</t>
        </is>
      </c>
      <c r="E57" s="5" t="inlineStr">
        <is>
          <t>20.000,00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=HYPERLINK("https://leilaoonline.com.br/lote/detalhe/333486", "1054")</f>
      </c>
      <c r="B58" s="4" t="s">
        <f>=HYPERLINK("https://leilaoonline.com.br/lote/detalhe/333486", " TRATOR VALTRA BM 125 I 4X4;ANO 2011. - EQP.13090039. - LOC. PARANACITY")</f>
      </c>
      <c r="C58" s="4" t="inlineStr">
        <is>
          <t>Aguardando</t>
        </is>
      </c>
      <c r="D58" s="4" t="inlineStr">
        <is>
          <t>0</t>
        </is>
      </c>
      <c r="E58" s="5" t="inlineStr">
        <is>
          <t>30.000,00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=HYPERLINK("https://leilaoonline.com.br/lote/detalhe/333478", "1055")</f>
      </c>
      <c r="B59" s="4" t="s">
        <f>=HYPERLINK("https://leilaoonline.com.br/lote/detalhe/333478", " CULTIVADOR 3 LINHAS MD; ANO 2013. - EQP.15100065. - LOC. PARANACITY")</f>
      </c>
      <c r="C59" s="4" t="inlineStr">
        <is>
          <t>Aguardando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=HYPERLINK("https://leilaoonline.com.br/lote/detalhe/333477", "1056")</f>
      </c>
      <c r="B60" s="4" t="s">
        <f>=HYPERLINK("https://leilaoonline.com.br/lote/detalhe/333477", " CULTIVADOR 3 LINHAS MD; ANO 2012. - EQP.15100063. - LOC. PARANACITY")</f>
      </c>
      <c r="C60" s="4" t="inlineStr">
        <is>
          <t>Aguardando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=HYPERLINK("https://leilaoonline.com.br/lote/detalhe/333479", "1057")</f>
      </c>
      <c r="B61" s="4" t="s">
        <f>=HYPERLINK("https://leilaoonline.com.br/lote/detalhe/333479", " CALCAREADEIRA MM; ANO 2007. - EQP.15110046. - LOC. PARANACITY")</f>
      </c>
      <c r="C61" s="4" t="inlineStr">
        <is>
          <t>Aguardando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=HYPERLINK("https://leilaoonline.com.br/lote/detalhe/333468", "1058")</f>
      </c>
      <c r="B62" s="4" t="s">
        <f>=HYPERLINK("https://leilaoonline.com.br/lote/detalhe/333468", " ALEIRADOR DE PALHA DM; ANO 2016. - EQP.15130014. - LOC. PARANACITY")</f>
      </c>
      <c r="C62" s="4" t="inlineStr">
        <is>
          <t>Aguardando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=HYPERLINK("https://leilaoonline.com.br/lote/detalhe/333471", "1059")</f>
      </c>
      <c r="B63" s="4" t="s">
        <f>=HYPERLINK("https://leilaoonline.com.br/lote/detalhe/333471", " COLHEDORA JOHN DEERE 3522; ANO 2011. - EQP.4861. - LOC. PARANACITY")</f>
      </c>
      <c r="C63" s="4" t="inlineStr">
        <is>
          <t>Aguardando</t>
        </is>
      </c>
      <c r="D63" s="4" t="inlineStr">
        <is>
          <t>0</t>
        </is>
      </c>
      <c r="E63" s="5" t="inlineStr">
        <is>
          <t>20.000,00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=HYPERLINK("https://leilaoonline.com.br/lote/detalhe/333474", "1060")</f>
      </c>
      <c r="B64" s="4" t="s">
        <f>=HYPERLINK("https://leilaoonline.com.br/lote/detalhe/333474", " COLHEDORA JOHN DEERE 3522; ANO 2012. - EQP.4972. - LOC. PARANACITY")</f>
      </c>
      <c r="C64" s="4" t="inlineStr">
        <is>
          <t>Aguardando</t>
        </is>
      </c>
      <c r="D64" s="4" t="inlineStr">
        <is>
          <t>0</t>
        </is>
      </c>
      <c r="E64" s="5" t="inlineStr">
        <is>
          <t>20.000,00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=HYPERLINK("https://leilaoonline.com.br/lote/detalhe/333470", "1061")</f>
      </c>
      <c r="B65" s="4" t="s">
        <f>=HYPERLINK("https://leilaoonline.com.br/lote/detalhe/333470", " COLHEDORA JOHN DEERE 3522; ANO 2011. - EQP.2965. - LOC. PARANACITY")</f>
      </c>
      <c r="C65" s="4" t="inlineStr">
        <is>
          <t>Aguardando</t>
        </is>
      </c>
      <c r="D65" s="4" t="inlineStr">
        <is>
          <t>0</t>
        </is>
      </c>
      <c r="E65" s="5" t="inlineStr">
        <is>
          <t>20.000,00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=HYPERLINK("https://leilaoonline.com.br/lote/detalhe/333475", "1062")</f>
      </c>
      <c r="B66" s="4" t="s">
        <f>=HYPERLINK("https://leilaoonline.com.br/lote/detalhe/333475", " COLHEDORA JOHN DEERE 3522; ANO 2013. - EQP.13020024. - LOC. PARANACITY")</f>
      </c>
      <c r="C66" s="4" t="inlineStr">
        <is>
          <t>Aguardando</t>
        </is>
      </c>
      <c r="D66" s="4" t="inlineStr">
        <is>
          <t>0</t>
        </is>
      </c>
      <c r="E66" s="5" t="inlineStr">
        <is>
          <t>20.000,00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=HYPERLINK("https://leilaoonline.com.br/lote/detalhe/333476", "1063")</f>
      </c>
      <c r="B67" s="4" t="s">
        <f>=HYPERLINK("https://leilaoonline.com.br/lote/detalhe/333476", " COLHEDORA JOHN DEERE 3522; ANO 2011. - EQP.13020030. - LOC. PARANACITY")</f>
      </c>
      <c r="C67" s="4" t="inlineStr">
        <is>
          <t>Aguardando</t>
        </is>
      </c>
      <c r="D67" s="4" t="inlineStr">
        <is>
          <t>0</t>
        </is>
      </c>
      <c r="E67" s="5" t="inlineStr">
        <is>
          <t>20.000,00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=HYPERLINK("https://leilaoonline.com.br/lote/detalhe/333467", "1064")</f>
      </c>
      <c r="B68" s="4" t="s">
        <f>=HYPERLINK("https://leilaoonline.com.br/lote/detalhe/333467", " HIDRO ROLL HD; ANO 2004. - EQP.15090036/FR31109. - LOC. PARANACITY")</f>
      </c>
      <c r="C68" s="4" t="inlineStr">
        <is>
          <t>Aguardando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=HYPERLINK("https://leilaoonline.com.br/lote/detalhe/333466", "1065")</f>
      </c>
      <c r="B69" s="4" t="s">
        <f>=HYPERLINK("https://leilaoonline.com.br/lote/detalhe/333466", " HIDRO ROLL HD; ANO 2006. - EQP.15090039/31131. - LOC. PARANACITY")</f>
      </c>
      <c r="C69" s="4" t="inlineStr">
        <is>
          <t>Aguardando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=HYPERLINK("https://leilaoonline.com.br/lote/detalhe/333484", "1066")</f>
      </c>
      <c r="B70" s="4" t="s">
        <f>=HYPERLINK("https://leilaoonline.com.br/lote/detalhe/333484", " TRANSB.SANTAL VT10 BI TANDEM;ANO 2017. - EQP.15220256. - LOC. PARANACITY")</f>
      </c>
      <c r="C70" s="4" t="inlineStr">
        <is>
          <t>Aguardando</t>
        </is>
      </c>
      <c r="D70" s="4" t="inlineStr">
        <is>
          <t>0</t>
        </is>
      </c>
      <c r="E70" s="5" t="inlineStr">
        <is>
          <t>10.000,00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=HYPERLINK("https://leilaoonline.com.br/lote/detalhe/333483", "1067")</f>
      </c>
      <c r="B71" s="4" t="s">
        <f>=HYPERLINK("https://leilaoonline.com.br/lote/detalhe/333483", " TRANSB.SANTAL VT10 BI TANDEM; ANO 2017. - EQP.15220556. - LOC. PARANACITY")</f>
      </c>
      <c r="C71" s="4" t="inlineStr">
        <is>
          <t>Aguardando</t>
        </is>
      </c>
      <c r="D71" s="4" t="inlineStr">
        <is>
          <t>0</t>
        </is>
      </c>
      <c r="E71" s="5" t="inlineStr">
        <is>
          <t>10.000,00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=HYPERLINK("https://leilaoonline.com.br/lote/detalhe/333481", "1068")</f>
      </c>
      <c r="B72" s="4" t="s">
        <f>=HYPERLINK("https://leilaoonline.com.br/lote/detalhe/333481", " TRANSB.SANTAL VT10 BI TANDEM; ANO 2012. - EQP.30951. - LOC. PARANACITY")</f>
      </c>
      <c r="C72" s="4" t="inlineStr">
        <is>
          <t>Aguardando</t>
        </is>
      </c>
      <c r="D72" s="4" t="inlineStr">
        <is>
          <t>0</t>
        </is>
      </c>
      <c r="E72" s="5" t="inlineStr">
        <is>
          <t>10.000,00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=HYPERLINK("https://leilaoonline.com.br/lote/detalhe/333480", "1069")</f>
      </c>
      <c r="B73" s="4" t="s">
        <f>=HYPERLINK("https://leilaoonline.com.br/lote/detalhe/333480", " TRANSB.STA ISABEL AUTODESC AGR-T; ANO 2018. - EQP.15220276. - LOC. PARANACITY")</f>
      </c>
      <c r="C73" s="4" t="inlineStr">
        <is>
          <t>Aguardando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=HYPERLINK("https://leilaoonline.com.br/lote/detalhe/333482", "1070")</f>
      </c>
      <c r="B74" s="4" t="s">
        <f>=HYPERLINK("https://leilaoonline.com.br/lote/detalhe/333482", " TRANSB.SANTAL VT10 BI TANDEM;ANO 2017. - EQP.15220266. - LOC. PARANACITY")</f>
      </c>
      <c r="C74" s="4" t="inlineStr">
        <is>
          <t>Aguardando</t>
        </is>
      </c>
      <c r="D74" s="4" t="inlineStr">
        <is>
          <t>0</t>
        </is>
      </c>
      <c r="E74" s="5" t="inlineStr">
        <is>
          <t>10.000,00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=HYPERLINK("https://leilaoonline.com.br/lote/detalhe/333485", "1071")</f>
      </c>
      <c r="B75" s="4" t="s">
        <f>=HYPERLINK("https://leilaoonline.com.br/lote/detalhe/333485", " TRATOR VALTRA BH 180  4X4; ANO 2017. - EQP.13090298. - LOC. PARANACITY")</f>
      </c>
      <c r="C75" s="4" t="inlineStr">
        <is>
          <t>Aguardando</t>
        </is>
      </c>
      <c r="D75" s="4" t="inlineStr">
        <is>
          <t>0</t>
        </is>
      </c>
      <c r="E75" s="5" t="inlineStr">
        <is>
          <t>25.000,00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=HYPERLINK("https://leilaoonline.com.br/lote/detalhe/333521", "1072")</f>
      </c>
      <c r="B76" s="4" t="s">
        <f>=HYPERLINK("https://leilaoonline.com.br/lote/detalhe/333521", "CAMINHÃO VOLVO/VM 330 6X4R; ANO 2013/2013; BRANCA. - EQP.5391 - LOC.TERRA RICA")</f>
      </c>
      <c r="C76" s="4" t="inlineStr">
        <is>
          <t>Aguardando</t>
        </is>
      </c>
      <c r="D76" s="4" t="inlineStr">
        <is>
          <t>0</t>
        </is>
      </c>
      <c r="E76" s="5" t="inlineStr">
        <is>
          <t>30.000,00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=HYPERLINK("https://leilaoonline.com.br/lote/detalhe/333517", "1073")</f>
      </c>
      <c r="B77" s="4" t="s">
        <f>=HYPERLINK("https://leilaoonline.com.br/lote/detalhe/333517", " TRATOR VALTRA BH 205 I; ANO 2010. - EQP.5751 - LOC.TERRA RICA")</f>
      </c>
      <c r="C77" s="4" t="inlineStr">
        <is>
          <t>Aguardando</t>
        </is>
      </c>
      <c r="D77" s="4" t="inlineStr">
        <is>
          <t>0</t>
        </is>
      </c>
      <c r="E77" s="5" t="inlineStr">
        <is>
          <t>40.000,00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=HYPERLINK("https://leilaoonline.com.br/lote/detalhe/333504", "1074")</f>
      </c>
      <c r="B78" s="4" t="s">
        <f>=HYPERLINK("https://leilaoonline.com.br/lote/detalhe/333504", " MOTONIVELADORA CATERPILLAR 140K; ANO 2015. - EQP.13040026 - LOC.TERRA RICA  ")</f>
      </c>
      <c r="C78" s="4" t="inlineStr">
        <is>
          <t>Aguardando</t>
        </is>
      </c>
      <c r="D78" s="4" t="inlineStr">
        <is>
          <t>0</t>
        </is>
      </c>
      <c r="E78" s="5" t="inlineStr">
        <is>
          <t>30.000,00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=HYPERLINK("https://leilaoonline.com.br/lote/detalhe/333501", "1075")</f>
      </c>
      <c r="B79" s="4" t="s">
        <f>=HYPERLINK("https://leilaoonline.com.br/lote/detalhe/333501", " CULTIVADOR FP. COMB. 3CANTEIR; ANO 2017. - EQP.15100012 - LOC.TERRA RICA")</f>
      </c>
      <c r="C79" s="4" t="inlineStr">
        <is>
          <t>Aguardando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=HYPERLINK("https://leilaoonline.com.br/lote/detalhe/333502", "1076")</f>
      </c>
      <c r="B80" s="4" t="s">
        <f>=HYPERLINK("https://leilaoonline.com.br/lote/detalhe/333502", " CULTIVADOR FP COMB. 3CANTEIR; ANO 2012. - EQP.15100010 - LOC.TERRA RICA")</f>
      </c>
      <c r="C80" s="4" t="inlineStr">
        <is>
          <t>Aguardando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=HYPERLINK("https://leilaoonline.com.br/lote/detalhe/333500", "1077")</f>
      </c>
      <c r="B81" s="4" t="s">
        <f>=HYPERLINK("https://leilaoonline.com.br/lote/detalhe/333500", " ALEIRADOR DE PALHA DM; ANO 2017. - EQP.30188 - LOC.TERRA RICA")</f>
      </c>
      <c r="C81" s="4" t="inlineStr">
        <is>
          <t>Aguardando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=HYPERLINK("https://leilaoonline.com.br/lote/detalhe/333508", "1078")</f>
      </c>
      <c r="B82" s="4" t="s">
        <f>=HYPERLINK("https://leilaoonline.com.br/lote/detalhe/333508", " CALCAREADEIRA MT; ANO 2014. - EQP.15110008 - LOC.TERRA RICA")</f>
      </c>
      <c r="C82" s="4" t="inlineStr">
        <is>
          <t>Aguardando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=HYPERLINK("https://leilaoonline.com.br/lote/detalhe/333514", "1079")</f>
      </c>
      <c r="B83" s="4" t="s">
        <f>=HYPERLINK("https://leilaoonline.com.br/lote/detalhe/333514", "TRANSBORDO SANTAL VT10 BI TANDEM; ANO 2013. - EQP.5640 - LOC.TERRA RICA")</f>
      </c>
      <c r="C83" s="4" t="inlineStr">
        <is>
          <t>Aguardando</t>
        </is>
      </c>
      <c r="D83" s="4" t="inlineStr">
        <is>
          <t>0</t>
        </is>
      </c>
      <c r="E83" s="5" t="inlineStr">
        <is>
          <t>10.000,00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=HYPERLINK("https://leilaoonline.com.br/lote/detalhe/333503", "1080")</f>
      </c>
      <c r="B84" s="4" t="s">
        <f>=HYPERLINK("https://leilaoonline.com.br/lote/detalhe/333503", " TRANSBORDO SANTAL VT10 BI TANDEM; ANO 2012. - EQP.5634 - LOC.TERRA RICA")</f>
      </c>
      <c r="C84" s="4" t="inlineStr">
        <is>
          <t>Aguardando</t>
        </is>
      </c>
      <c r="D84" s="4" t="inlineStr">
        <is>
          <t>0</t>
        </is>
      </c>
      <c r="E84" s="5" t="inlineStr">
        <is>
          <t>10.000,00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=HYPERLINK("https://leilaoonline.com.br/lote/detalhe/333506", "1081")</f>
      </c>
      <c r="B85" s="4" t="s">
        <f>=HYPERLINK("https://leilaoonline.com.br/lote/detalhe/333506", "TRATOR JOHN DEERE 7185J; ANO 2011. - EQP.13090019 - LOC.TERRA RICA")</f>
      </c>
      <c r="C85" s="4" t="inlineStr">
        <is>
          <t>Aguardando</t>
        </is>
      </c>
      <c r="D85" s="4" t="inlineStr">
        <is>
          <t>0</t>
        </is>
      </c>
      <c r="E85" s="5" t="inlineStr">
        <is>
          <t>10.000,00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=HYPERLINK("https://leilaoonline.com.br/lote/detalhe/333507", "1082")</f>
      </c>
      <c r="B86" s="4" t="s">
        <f>=HYPERLINK("https://leilaoonline.com.br/lote/detalhe/333507", " COLHEDORA JOHN DEERE 3520; ANO 2011. - EQP.5934 - LOC.TERRA RICA")</f>
      </c>
      <c r="C86" s="4" t="inlineStr">
        <is>
          <t>Aguardando</t>
        </is>
      </c>
      <c r="D86" s="4" t="inlineStr">
        <is>
          <t>0</t>
        </is>
      </c>
      <c r="E86" s="5" t="inlineStr">
        <is>
          <t>20.000,00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=HYPERLINK("https://leilaoonline.com.br/lote/detalhe/333509", "1083")</f>
      </c>
      <c r="B87" s="4" t="s">
        <f>=HYPERLINK("https://leilaoonline.com.br/lote/detalhe/333509", " TRANSBORDO SANTAL VT10 BI TANDEM; ANO 2014. - EQP.5648 - LOC.TERRA RICA")</f>
      </c>
      <c r="C87" s="4" t="inlineStr">
        <is>
          <t>Aguardando</t>
        </is>
      </c>
      <c r="D87" s="4" t="inlineStr">
        <is>
          <t>0</t>
        </is>
      </c>
      <c r="E87" s="5" t="inlineStr">
        <is>
          <t>10.000,00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=HYPERLINK("https://leilaoonline.com.br/lote/detalhe/333518", "1084")</f>
      </c>
      <c r="B88" s="4" t="s">
        <f>=HYPERLINK("https://leilaoonline.com.br/lote/detalhe/333518", " TRATOR VALTRA BH 205 I; ANO 2012. - EQP.13100182; ANO 2012- LOC.TERRA RICA")</f>
      </c>
      <c r="C88" s="4" t="inlineStr">
        <is>
          <t>Aguardando</t>
        </is>
      </c>
      <c r="D88" s="4" t="inlineStr">
        <is>
          <t>0</t>
        </is>
      </c>
      <c r="E88" s="5" t="inlineStr">
        <is>
          <t>30.000,00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=HYPERLINK("https://leilaoonline.com.br/lote/detalhe/333520", "1085")</f>
      </c>
      <c r="B89" s="4" t="s">
        <f>=HYPERLINK("https://leilaoonline.com.br/lote/detalhe/333520", " TRATOR VALTRA BH210 I 4X4; ANO 2016. - EQP.13100187 - LOC.TERRA RICA")</f>
      </c>
      <c r="C89" s="4" t="inlineStr">
        <is>
          <t>Aguardando</t>
        </is>
      </c>
      <c r="D89" s="4" t="inlineStr">
        <is>
          <t>0</t>
        </is>
      </c>
      <c r="E89" s="5" t="inlineStr">
        <is>
          <t>20.000,00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=HYPERLINK("https://leilaoonline.com.br/lote/detalhe/333519", "1086")</f>
      </c>
      <c r="B90" s="4" t="s">
        <f>=HYPERLINK("https://leilaoonline.com.br/lote/detalhe/333519", "TRATOR VALTRA BH 185 I 4X4; ANO 2011. - EQP.13090127 - LOC.TERRA RICA")</f>
      </c>
      <c r="C90" s="4" t="inlineStr">
        <is>
          <t>Aguardando</t>
        </is>
      </c>
      <c r="D90" s="4" t="inlineStr">
        <is>
          <t>0</t>
        </is>
      </c>
      <c r="E90" s="5" t="inlineStr">
        <is>
          <t>30.000,00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=HYPERLINK("https://leilaoonline.com.br/lote/detalhe/333512", "1087")</f>
      </c>
      <c r="B91" s="4" t="s">
        <f>=HYPERLINK("https://leilaoonline.com.br/lote/detalhe/333512", " TRANSBORDO SANTAL VT10 BI TANDEM; ANO 2013. - EQP.15220034 - LOC.TERRA RICA")</f>
      </c>
      <c r="C91" s="4" t="inlineStr">
        <is>
          <t>Aguardando</t>
        </is>
      </c>
      <c r="D91" s="4" t="inlineStr">
        <is>
          <t>0</t>
        </is>
      </c>
      <c r="E91" s="5" t="inlineStr">
        <is>
          <t>10.000,00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=HYPERLINK("https://leilaoonline.com.br/lote/detalhe/333505", "1088")</f>
      </c>
      <c r="B92" s="4" t="s">
        <f>=HYPERLINK("https://leilaoonline.com.br/lote/detalhe/333505", "REBOQUE FP ÁREA DE VIVÊNCIA; ANO 2012/2012; VERDE. - EQP.16160070 - LOC.TERRA RICA")</f>
      </c>
      <c r="C92" s="4" t="inlineStr">
        <is>
          <t>Aguardando</t>
        </is>
      </c>
      <c r="D92" s="4" t="inlineStr">
        <is>
          <t>0</t>
        </is>
      </c>
      <c r="E92" s="5" t="inlineStr">
        <is>
          <t>8.000,00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=HYPERLINK("https://leilaoonline.com.br/lote/detalhe/333513", "1089")</f>
      </c>
      <c r="B93" s="4" t="s">
        <f>=HYPERLINK("https://leilaoonline.com.br/lote/detalhe/333513", " REBOQUE USICAMP RCI E1E1 8200 CANA PICADA; ANO 2003/2003; AMARELA. - EQP.16020106 - LOC.TERRA RICA")</f>
      </c>
      <c r="C93" s="4" t="inlineStr">
        <is>
          <t>Aguardando</t>
        </is>
      </c>
      <c r="D93" s="4" t="inlineStr">
        <is>
          <t>0</t>
        </is>
      </c>
      <c r="E93" s="5" t="inlineStr">
        <is>
          <t>20.000,00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=HYPERLINK("https://leilaoonline.com.br/lote/detalhe/333515", "1090")</f>
      </c>
      <c r="B94" s="4" t="s">
        <f>=HYPERLINK("https://leilaoonline.com.br/lote/detalhe/333515", " REBOQUE/USICAMP RCI E2E21180; CANAVIEIRO 4 EIXOS; ANO 2013/2013; AMARELA. - EQP.16020152 - LOC.TERRA RICA")</f>
      </c>
      <c r="C94" s="4" t="inlineStr">
        <is>
          <t>Aguardando</t>
        </is>
      </c>
      <c r="D94" s="4" t="inlineStr">
        <is>
          <t>0</t>
        </is>
      </c>
      <c r="E94" s="5" t="inlineStr">
        <is>
          <t>20.000,00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=HYPERLINK("https://leilaoonline.com.br/lote/detalhe/333510", "1091")</f>
      </c>
      <c r="B95" s="4" t="s">
        <f>=HYPERLINK("https://leilaoonline.com.br/lote/detalhe/333510", " TRANSBORDO SANTAL VT10 BI TANDEM; ANO 2012. - EQP.15220028 - LOC.TERRA RICA")</f>
      </c>
      <c r="C95" s="4" t="inlineStr">
        <is>
          <t>Aguardando</t>
        </is>
      </c>
      <c r="D95" s="4" t="inlineStr">
        <is>
          <t>0</t>
        </is>
      </c>
      <c r="E95" s="5" t="inlineStr">
        <is>
          <t>10.000,00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=HYPERLINK("https://leilaoonline.com.br/lote/detalhe/333511", "1092")</f>
      </c>
      <c r="B96" s="4" t="s">
        <f>=HYPERLINK("https://leilaoonline.com.br/lote/detalhe/333511", " TRANSBORDO SANTAL VT10 BI TANDEM; ANO 2012. - EQP.15220029 - LOC.TERRA RICA")</f>
      </c>
      <c r="C96" s="4" t="inlineStr">
        <is>
          <t>Aguardando</t>
        </is>
      </c>
      <c r="D96" s="4" t="inlineStr">
        <is>
          <t>0</t>
        </is>
      </c>
      <c r="E96" s="5" t="inlineStr">
        <is>
          <t>10.000,00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=HYPERLINK("https://leilaoonline.com.br/lote/detalhe/333516", "1093")</f>
      </c>
      <c r="B97" s="4" t="s">
        <f>=HYPERLINK("https://leilaoonline.com.br/lote/detalhe/333516", " SEMI REBOQUE/USICAMP SRCP E2 10000; CANA PICADA;ANO 2004/2004; AMARELA. - EQP.16070082 - LOC.TERRA RICA")</f>
      </c>
      <c r="C97" s="4" t="inlineStr">
        <is>
          <t>Aguardando</t>
        </is>
      </c>
      <c r="D97" s="4" t="inlineStr">
        <is>
          <t>0</t>
        </is>
      </c>
      <c r="E97" s="5" t="inlineStr">
        <is>
          <t>20.000,00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=HYPERLINK("https://leilaoonline.com.br/lote/detalhe/333526", "1094")</f>
      </c>
      <c r="B98" s="4" t="s">
        <f>=HYPERLINK("https://leilaoonline.com.br/lote/detalhe/333526", " CAIXOTE SUBSOLADOR SUCATA. - FR15190020. - LOC. RONDON")</f>
      </c>
      <c r="C98" s="4" t="inlineStr">
        <is>
          <t>Aguardando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=HYPERLINK("https://leilaoonline.com.br/lote/detalhe/333527", "1095")</f>
      </c>
      <c r="B99" s="4" t="s">
        <f>=HYPERLINK("https://leilaoonline.com.br/lote/detalhe/333527", " BAÚ SUCATA. - EQP.1273. - LOC. RONDON")</f>
      </c>
      <c r="C99" s="4" t="inlineStr">
        <is>
          <t>Aguardando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=HYPERLINK("https://leilaoonline.com.br/lote/detalhe/333530", "1096")</f>
      </c>
      <c r="B100" s="4" t="s">
        <f>=HYPERLINK("https://leilaoonline.com.br/lote/detalhe/333530", " CAIXOTE SUBSOLADOR SUCATA. - FR15190012. - LOC. RONDON")</f>
      </c>
      <c r="C100" s="4" t="inlineStr">
        <is>
          <t>Aguardando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=HYPERLINK("https://leilaoonline.com.br/lote/detalhe/333525", "1097")</f>
      </c>
      <c r="B101" s="4" t="s">
        <f>=HYPERLINK("https://leilaoonline.com.br/lote/detalhe/333525", " CAIXOTE SUBSOLADOR SUCATA. - FR15190010. - LOC. RONDON")</f>
      </c>
      <c r="C101" s="4" t="inlineStr">
        <is>
          <t>Aguardando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=HYPERLINK("https://leilaoonline.com.br/lote/detalhe/333535", "1099")</f>
      </c>
      <c r="B102" s="4" t="s">
        <f>=HYPERLINK("https://leilaoonline.com.br/lote/detalhe/333535", "CALCAREADEIRA MT; ANO 2014. - EQP.15100021/1291. - LOC RONDON ")</f>
      </c>
      <c r="C102" s="4" t="inlineStr">
        <is>
          <t>Aguardando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=HYPERLINK("https://leilaoonline.com.br/lote/detalhe/333543", "1100")</f>
      </c>
      <c r="B103" s="4" t="s">
        <f>=HYPERLINK("https://leilaoonline.com.br/lote/detalhe/333543", "PULVERIZADOR VALTRA BS3020 H; ANO 2017. - EQP.13130008/1398. -  LOC. RONDON")</f>
      </c>
      <c r="C103" s="4" t="inlineStr">
        <is>
          <t>Aguardando</t>
        </is>
      </c>
      <c r="D103" s="4" t="inlineStr">
        <is>
          <t>0</t>
        </is>
      </c>
      <c r="E103" s="5" t="inlineStr">
        <is>
          <t>30.000,00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=HYPERLINK("https://leilaoonline.com.br/lote/detalhe/333528", "1101")</f>
      </c>
      <c r="B104" s="4" t="s">
        <f>=HYPERLINK("https://leilaoonline.com.br/lote/detalhe/333528", "COLHEDORA JOHN DEERE 3520; ANO 2012. - EQP.13020110/284. - LOC. RONDON ")</f>
      </c>
      <c r="C104" s="4" t="inlineStr">
        <is>
          <t>Aguardando</t>
        </is>
      </c>
      <c r="D104" s="4" t="inlineStr">
        <is>
          <t>0</t>
        </is>
      </c>
      <c r="E104" s="5" t="inlineStr">
        <is>
          <t>20.000,00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=HYPERLINK("https://leilaoonline.com.br/lote/detalhe/333532", "1102")</f>
      </c>
      <c r="B105" s="4" t="s">
        <f>=HYPERLINK("https://leilaoonline.com.br/lote/detalhe/333532", "COLHEDORA JOHN DEERE 3522; ANO 2012. - EQP.13020150/289. - LOC. RONDON ")</f>
      </c>
      <c r="C105" s="4" t="inlineStr">
        <is>
          <t>Aguardando</t>
        </is>
      </c>
      <c r="D105" s="4" t="inlineStr">
        <is>
          <t>0</t>
        </is>
      </c>
      <c r="E105" s="5" t="inlineStr">
        <is>
          <t>20.000,00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=HYPERLINK("https://leilaoonline.com.br/lote/detalhe/333529", "1103")</f>
      </c>
      <c r="B106" s="4" t="s">
        <f>=HYPERLINK("https://leilaoonline.com.br/lote/detalhe/333529", "CAIXOTE SUBSOLADOR SUCATA. - FR15190013. - LOC. RONDON")</f>
      </c>
      <c r="C106" s="4" t="inlineStr">
        <is>
          <t>Aguardando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=HYPERLINK("https://leilaoonline.com.br/lote/detalhe/333536", "1104")</f>
      </c>
      <c r="B107" s="4" t="s">
        <f>=HYPERLINK("https://leilaoonline.com.br/lote/detalhe/333536", "CARRETA US BASC. DISTR. MUDA; ANO 2016. - EQP.15270002/1293. - LOC. RONDON")</f>
      </c>
      <c r="C107" s="4" t="inlineStr">
        <is>
          <t>Aguardando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=HYPERLINK("https://leilaoonline.com.br/lote/detalhe/333534", "1106")</f>
      </c>
      <c r="B108" s="4" t="s">
        <f>=HYPERLINK("https://leilaoonline.com.br/lote/detalhe/333534", "TRANSBORDO SANTAL VT10 BI TANDEM; ANO 2014. - EQP.15220462/342. - LOC. RONDON")</f>
      </c>
      <c r="C108" s="4" t="inlineStr">
        <is>
          <t>Aguardando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=HYPERLINK("https://leilaoonline.com.br/lote/detalhe/333538", "1107")</f>
      </c>
      <c r="B109" s="4" t="s">
        <f>=HYPERLINK("https://leilaoonline.com.br/lote/detalhe/333538", " REBOQUE/USICAMP RCI E1E1 8200; ANO 2007/2007; AMARELA. - EQP.16020496/360. - LOC. RONDON")</f>
      </c>
      <c r="C109" s="4" t="inlineStr">
        <is>
          <t>Aguardando</t>
        </is>
      </c>
      <c r="D109" s="4" t="inlineStr">
        <is>
          <t>0</t>
        </is>
      </c>
      <c r="E109" s="5" t="inlineStr">
        <is>
          <t>20.000,00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=HYPERLINK("https://leilaoonline.com.br/lote/detalhe/333524", "1108")</f>
      </c>
      <c r="B110" s="4" t="s">
        <f>=HYPERLINK("https://leilaoonline.com.br/lote/detalhe/333524", "CABINI COLHEDORA SUCATA. - EQP.1272. - LOC. RONDON")</f>
      </c>
      <c r="C110" s="4" t="inlineStr">
        <is>
          <t>Aguardando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=HYPERLINK("https://leilaoonline.com.br/lote/detalhe/333533", "1109")</f>
      </c>
      <c r="B111" s="4" t="s">
        <f>=HYPERLINK("https://leilaoonline.com.br/lote/detalhe/333533", "GRADE MD PESADA; ANO 2012. - EQP.30275/784. - LOC. RONDON ")</f>
      </c>
      <c r="C111" s="4" t="inlineStr">
        <is>
          <t>Aguardando</t>
        </is>
      </c>
      <c r="D111" s="4" t="inlineStr">
        <is>
          <t>0</t>
        </is>
      </c>
      <c r="E111" s="5" t="inlineStr">
        <is>
          <t>1.500,00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=HYPERLINK("https://leilaoonline.com.br/lote/detalhe/333546", "1110")</f>
      </c>
      <c r="B112" s="4" t="s">
        <f>=HYPERLINK("https://leilaoonline.com.br/lote/detalhe/333546", "CAMINHÃO VOLVO/FM 500 6X4R; ANO 2014/2014; BRANCA. - EQP.11060116/46. - LOC. RONDON ")</f>
      </c>
      <c r="C112" s="4" t="inlineStr">
        <is>
          <t>Aguardando</t>
        </is>
      </c>
      <c r="D112" s="4" t="inlineStr">
        <is>
          <t>0</t>
        </is>
      </c>
      <c r="E112" s="5" t="inlineStr">
        <is>
          <t>30.000,00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=HYPERLINK("https://leilaoonline.com.br/lote/detalhe/333545", "1111")</f>
      </c>
      <c r="B113" s="4" t="s">
        <f>=HYPERLINK("https://leilaoonline.com.br/lote/detalhe/333545", "TRATOR VALTRA BH 185 I 4X4; ANO 2011. - EQP. 13090142/292. - LOC. RONDON")</f>
      </c>
      <c r="C113" s="4" t="inlineStr">
        <is>
          <t>Aguardando</t>
        </is>
      </c>
      <c r="D113" s="4" t="inlineStr">
        <is>
          <t>0</t>
        </is>
      </c>
      <c r="E113" s="5" t="inlineStr">
        <is>
          <t>50.000,00</t>
        </is>
      </c>
      <c r="F113" s="4" t="inlineStr">
        <is>
          <t>2000.00</t>
        </is>
      </c>
    </row>
    <row collapsed="false" customFormat="false" customHeight="false" hidden="false" ht="12.1" outlineLevel="0" r="114">
      <c r="A114" s="5" t="s">
        <f>=HYPERLINK("https://leilaoonline.com.br/lote/detalhe/333542", "1112")</f>
      </c>
      <c r="B114" s="4" t="s">
        <f>=HYPERLINK("https://leilaoonline.com.br/lote/detalhe/333542", "CAMINHÃO VOLVO/VM 330 6X4R; ANO 2013/2013; BRANCA. - EQP.11220023/165. - LOC. RONDON ")</f>
      </c>
      <c r="C114" s="4" t="inlineStr">
        <is>
          <t>Aguardando</t>
        </is>
      </c>
      <c r="D114" s="4" t="inlineStr">
        <is>
          <t>0</t>
        </is>
      </c>
      <c r="E114" s="5" t="inlineStr">
        <is>
          <t>30.000,00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=HYPERLINK("https://leilaoonline.com.br/lote/detalhe/333531", "1113")</f>
      </c>
      <c r="B115" s="4" t="s">
        <f>=HYPERLINK("https://leilaoonline.com.br/lote/detalhe/333531", "CAMINHÃO M.BENZ/AXOR 3344 6x4; ANO 2018/2019; BRANCA. - EQP.11060146/48. - LOC.RONDON")</f>
      </c>
      <c r="C115" s="4" t="inlineStr">
        <is>
          <t>Aguardando</t>
        </is>
      </c>
      <c r="D115" s="4" t="inlineStr">
        <is>
          <t>0</t>
        </is>
      </c>
      <c r="E115" s="5" t="inlineStr">
        <is>
          <t>20.000,00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=HYPERLINK("https://leilaoonline.com.br/lote/detalhe/333541", "1114")</f>
      </c>
      <c r="B116" s="4" t="s">
        <f>=HYPERLINK("https://leilaoonline.com.br/lote/detalhe/333541", "REBOQUE/USICAMP RCI E1E1 8200 CANA PICADA; ANO 2003/2003; AMARELA. - EQP. 16020560/372. - LOC. RONDON")</f>
      </c>
      <c r="C116" s="4" t="inlineStr">
        <is>
          <t>Aguardando</t>
        </is>
      </c>
      <c r="D116" s="4" t="inlineStr">
        <is>
          <t>0</t>
        </is>
      </c>
      <c r="E116" s="5" t="inlineStr">
        <is>
          <t>20.000,00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=HYPERLINK("https://leilaoonline.com.br/lote/detalhe/333540", "1115")</f>
      </c>
      <c r="B117" s="4" t="s">
        <f>=HYPERLINK("https://leilaoonline.com.br/lote/detalhe/333540", " REBOQUE/USICAMP RCI E1E1 8200 CANA PICADA; ANO 2002/2002; AZUL. - EQP.16020765/380. - LOC. RONDON")</f>
      </c>
      <c r="C117" s="4" t="inlineStr">
        <is>
          <t>Aguardando</t>
        </is>
      </c>
      <c r="D117" s="4" t="inlineStr">
        <is>
          <t>0</t>
        </is>
      </c>
      <c r="E117" s="5" t="inlineStr">
        <is>
          <t>15.000,00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=HYPERLINK("https://leilaoonline.com.br/lote/detalhe/333537", "1116")</f>
      </c>
      <c r="B118" s="4" t="s">
        <f>=HYPERLINK("https://leilaoonline.com.br/lote/detalhe/333537", "REBOQUE/USICAMP RCI E1E1 8200; ANO 2005/2005; AMARELA. - EQP.16020500/362. - LOC. RONDON")</f>
      </c>
      <c r="C118" s="4" t="inlineStr">
        <is>
          <t>Aguardando</t>
        </is>
      </c>
      <c r="D118" s="4" t="inlineStr">
        <is>
          <t>0</t>
        </is>
      </c>
      <c r="E118" s="5" t="inlineStr">
        <is>
          <t>20.000,00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=HYPERLINK("https://leilaoonline.com.br/lote/detalhe/333539", "1117")</f>
      </c>
      <c r="B119" s="4" t="s">
        <f>=HYPERLINK("https://leilaoonline.com.br/lote/detalhe/333539", "REBOQUE/USICAMP RCI E1E1 8200 CANA PICADA; ANO 2002/2002; AMARELA. - EQP.16020565/375. - LOC. RONDON")</f>
      </c>
      <c r="C119" s="4" t="inlineStr">
        <is>
          <t>Aguardando</t>
        </is>
      </c>
      <c r="D119" s="4" t="inlineStr">
        <is>
          <t>0</t>
        </is>
      </c>
      <c r="E119" s="5" t="inlineStr">
        <is>
          <t>20.000,00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=HYPERLINK("https://leilaoonline.com.br/lote/detalhe/333544", "1118")</f>
      </c>
      <c r="B120" s="4" t="s">
        <f>=HYPERLINK("https://leilaoonline.com.br/lote/detalhe/333544", "REBOQUE/USICAMP RCI E2E21180 CANA PICADA; ANO 2009/2009; AMARELA. - EQP.16020728/1297. -  LOC. RONDON")</f>
      </c>
      <c r="C120" s="4" t="inlineStr">
        <is>
          <t>Aguardando</t>
        </is>
      </c>
      <c r="D120" s="4" t="inlineStr">
        <is>
          <t>0</t>
        </is>
      </c>
      <c r="E120" s="5" t="inlineStr">
        <is>
          <t>20.000,00</t>
        </is>
      </c>
      <c r="F12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2026-07-28T21:05:05.00Z</dcterms:created>
  <dc:creator>Tellks Tecnologia</dc:creator>
  <cp:revision>0</cp:revision>
</cp:coreProperties>
</file>