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BMW 320I • Audi A3 • City 19 • Onix 24 • CR-V 11 • Spin 18 • Prisma 15 • Tucson 09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02/05/2025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=HYPERLINK("https://leilaoonline.com.br/lote/detalhe/276667", "003")</f>
      </c>
      <c r="B11" s="4" t="s">
        <f>=HYPERLINK("https://leilaoonline.com.br/lote/detalhe/276667", "veja o vídeo!! I/TOYOTA HILUX CDSRVA4FD; 2016/2016; PRATA; DIESEL - FUNCIONANDO")</f>
      </c>
      <c r="C11" s="4" t="inlineStr">
        <is>
          <t>Não vendido</t>
        </is>
      </c>
      <c r="D11" s="4" t="inlineStr">
        <is>
          <t>29</t>
        </is>
      </c>
      <c r="E11" s="5" t="inlineStr">
        <is>
          <t>96.500,00</t>
        </is>
      </c>
      <c r="F11" s="4" t="inlineStr">
        <is>
          <t>1750.00</t>
        </is>
      </c>
    </row>
    <row collapsed="false" customFormat="false" customHeight="false" hidden="false" ht="12.1" outlineLevel="0" r="12">
      <c r="A12" s="5" t="s">
        <f>=HYPERLINK("https://leilaoonline.com.br/lote/detalhe/276105", "005")</f>
      </c>
      <c r="B12" s="4" t="s">
        <f>=HYPERLINK("https://leilaoonline.com.br/lote/detalhe/276105", "veja o vídeo!! I/BMW 320I; 2019/2020; PRETA; GASOLINA - FUNCIONANDO -  FIPE APROX.: R$ 204.595,00")</f>
      </c>
      <c r="C12" s="4" t="inlineStr">
        <is>
          <t>Não vendido</t>
        </is>
      </c>
      <c r="D12" s="4" t="inlineStr">
        <is>
          <t>55</t>
        </is>
      </c>
      <c r="E12" s="5" t="inlineStr">
        <is>
          <t>139.500,00</t>
        </is>
      </c>
      <c r="F12" s="4" t="inlineStr">
        <is>
          <t>1750.00</t>
        </is>
      </c>
    </row>
    <row collapsed="false" customFormat="false" customHeight="false" hidden="false" ht="12.1" outlineLevel="0" r="13">
      <c r="A13" s="5" t="s">
        <f>=HYPERLINK("https://leilaoonline.com.br/lote/detalhe/276297", "007")</f>
      </c>
      <c r="B13" s="4" t="s">
        <f>=HYPERLINK("https://leilaoonline.com.br/lote/detalhe/276297", "veja o vídeo!! I/HONDA CR-V EXL; 2008/2008; PRATA; GASOLINA - FUNCIONANDO - IPVA 2025 OK")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19.000,00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=HYPERLINK("https://leilaoonline.com.br/lote/detalhe/276131", "010")</f>
      </c>
      <c r="B14" s="4" t="s">
        <f>=HYPERLINK("https://leilaoonline.com.br/lote/detalhe/276131", "veja o vídeo!! AUDI/A3 1.8T; 2003/2004; PRATA; GASOLINA - FUNCIONANDO")</f>
      </c>
      <c r="C14" s="4" t="inlineStr">
        <is>
          <t>Não vendido</t>
        </is>
      </c>
      <c r="D14" s="4" t="inlineStr">
        <is>
          <t>10</t>
        </is>
      </c>
      <c r="E14" s="5" t="inlineStr">
        <is>
          <t>12.000,00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=HYPERLINK("https://leilaoonline.com.br/lote/detalhe/276102", "013")</f>
      </c>
      <c r="B15" s="4" t="s">
        <f>=HYPERLINK("https://leilaoonline.com.br/lote/detalhe/276102", "veja o vídeo!! HONDA/CITY EX CVT; 2019/2019; BRANCA; GASOL./ALCO./GNV - FUNCIONANDO - IPVA 2025 OK")</f>
      </c>
      <c r="C15" s="4" t="inlineStr">
        <is>
          <t>Não vendido</t>
        </is>
      </c>
      <c r="D15" s="4" t="inlineStr">
        <is>
          <t>31</t>
        </is>
      </c>
      <c r="E15" s="5" t="inlineStr">
        <is>
          <t>50.000,00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=HYPERLINK("https://leilaoonline.com.br/lote/detalhe/276120", "015")</f>
      </c>
      <c r="B16" s="4" t="s">
        <f>=HYPERLINK("https://leilaoonline.com.br/lote/detalhe/276120", "HONDA/CITY EXL CVT; 2015/2015; BRANCA; ALCO./GASOL. - FUNCIONANDO")</f>
      </c>
      <c r="C16" s="4" t="inlineStr">
        <is>
          <t>Não vendido</t>
        </is>
      </c>
      <c r="D16" s="4" t="inlineStr">
        <is>
          <t>40</t>
        </is>
      </c>
      <c r="E16" s="5" t="inlineStr">
        <is>
          <t>39.000,00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=HYPERLINK("https://leilaoonline.com.br/lote/detalhe/276663", "017")</f>
      </c>
      <c r="B17" s="4" t="s">
        <f>=HYPERLINK("https://leilaoonline.com.br/lote/detalhe/276663", "veja o vídeo!! IMP/VW GOLF GLX 2.0 MI; 1997/1997; VERDE; GASOLINA - FUNCIONANDO")</f>
      </c>
      <c r="C17" s="4" t="inlineStr">
        <is>
          <t>Vendido</t>
        </is>
      </c>
      <c r="D17" s="4" t="inlineStr">
        <is>
          <t>19</t>
        </is>
      </c>
      <c r="E17" s="5" t="inlineStr">
        <is>
          <t>16.000,00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=HYPERLINK("https://leilaoonline.com.br/lote/detalhe/276108", "020")</f>
      </c>
      <c r="B18" s="4" t="s">
        <f>=HYPERLINK("https://leilaoonline.com.br/lote/detalhe/276108", "veja o vídeo!! CHEV/ONIX 10MT LT2; 2023/2024; PRETA; ALCO./GASOL. - FUNCIONANDO - IPVA 2025 OK")</f>
      </c>
      <c r="C18" s="4" t="inlineStr">
        <is>
          <t>Não vendido</t>
        </is>
      </c>
      <c r="D18" s="4" t="inlineStr">
        <is>
          <t>8</t>
        </is>
      </c>
      <c r="E18" s="5" t="inlineStr">
        <is>
          <t>33.750,00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=HYPERLINK("https://leilaoonline.com.br/lote/detalhe/276666", "023")</f>
      </c>
      <c r="B19" s="4" t="s">
        <f>=HYPERLINK("https://leilaoonline.com.br/lote/detalhe/276666", "veja o vídeo!! MMC/TRITON SPORT HPE S; 2021/2022; AZUL; DIESEL - FUNC.- IPVA 2025 OK - FIPE APROX.: R$ 201.326,00")</f>
      </c>
      <c r="C19" s="4" t="inlineStr">
        <is>
          <t>Não vendido</t>
        </is>
      </c>
      <c r="D19" s="4" t="inlineStr">
        <is>
          <t>42</t>
        </is>
      </c>
      <c r="E19" s="5" t="inlineStr">
        <is>
          <t>136.500,00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=HYPERLINK("https://leilaoonline.com.br/lote/detalhe/276122", "025")</f>
      </c>
      <c r="B20" s="4" t="s">
        <f>=HYPERLINK("https://leilaoonline.com.br/lote/detalhe/276122", "RENAULT DUSTER EXP 1.6 SCE; ANO 2018/2019; ALCO./GASOL.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=HYPERLINK("https://leilaoonline.com.br/lote/detalhe/277575", "027")</f>
      </c>
      <c r="B21" s="4" t="s">
        <f>=HYPERLINK("https://leilaoonline.com.br/lote/detalhe/277575", "veja o vídeo!! CHEVROLET/S10 LT FD2; 2012/2013; PRATA; ALCO./GASOL. - FUNCIONANDO - IPVA 2025 OK")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36.750,00</t>
        </is>
      </c>
      <c r="F21" s="4" t="inlineStr">
        <is>
          <t>1750.00</t>
        </is>
      </c>
    </row>
    <row collapsed="false" customFormat="false" customHeight="false" hidden="false" ht="12.1" outlineLevel="0" r="22">
      <c r="A22" s="5" t="s">
        <f>=HYPERLINK("https://leilaoonline.com.br/lote/detalhe/276119", "030")</f>
      </c>
      <c r="B22" s="4" t="s">
        <f>=HYPERLINK("https://leilaoonline.com.br/lote/detalhe/276119", "veja o vídeo!! FIAT/PALIO FIRE ECONOMY; 2013/2014; BRANCA; ALCO./GASOL. - FUNCIONANDO - IPVA 2025 OK")</f>
      </c>
      <c r="C22" s="4" t="inlineStr">
        <is>
          <t>Vendido</t>
        </is>
      </c>
      <c r="D22" s="4" t="inlineStr">
        <is>
          <t>26</t>
        </is>
      </c>
      <c r="E22" s="5" t="inlineStr">
        <is>
          <t>17.500,00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=HYPERLINK("https://leilaoonline.com.br/lote/detalhe/277574", "033")</f>
      </c>
      <c r="B23" s="4" t="s">
        <f>=HYPERLINK("https://leilaoonline.com.br/lote/detalhe/277574", "veja o vídeo!! FIAT/PALIO WEEK ELX FLEX; 2008/2009; PRATA; ALCO./GASOL. - FUNCIONANDO - IPVA 2025 OK")</f>
      </c>
      <c r="C23" s="4" t="inlineStr">
        <is>
          <t>Não vendido</t>
        </is>
      </c>
      <c r="D23" s="4" t="inlineStr">
        <is>
          <t>30</t>
        </is>
      </c>
      <c r="E23" s="5" t="inlineStr">
        <is>
          <t>17.500,00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=HYPERLINK("https://leilaoonline.com.br/lote/detalhe/276130", "035")</f>
      </c>
      <c r="B24" s="4" t="s">
        <f>=HYPERLINK("https://leilaoonline.com.br/lote/detalhe/276130", "veja o vídeo!! DAFRA/CITYCOM 300I; 2014/2015; PRETA; GASOLINA - FUNCIONANDO")</f>
      </c>
      <c r="C24" s="4" t="inlineStr">
        <is>
          <t>Não vendido</t>
        </is>
      </c>
      <c r="D24" s="4" t="inlineStr">
        <is>
          <t>11</t>
        </is>
      </c>
      <c r="E24" s="5" t="inlineStr">
        <is>
          <t>5.500,00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=HYPERLINK("https://leilaoonline.com.br/lote/detalhe/276099", "037")</f>
      </c>
      <c r="B25" s="4" t="s">
        <f>=HYPERLINK("https://leilaoonline.com.br/lote/detalhe/276099", "veja o vídeo!! HONDA/WR-V LX CVT; 2021/2021; BRANCA; ALCO./GASOL. - FUNCIONANDO")</f>
      </c>
      <c r="C25" s="4" t="inlineStr">
        <is>
          <t>Lote retirado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=HYPERLINK("https://leilaoonline.com.br/lote/detalhe/276121", "040")</f>
      </c>
      <c r="B26" s="4" t="s">
        <f>=HYPERLINK("https://leilaoonline.com.br/lote/detalhe/276121", "veja o vídeo!! I/HONDA CR-V EXL; 2011/2011; PRETA; ALCO./GASOL. - FUNCIONANDO ")</f>
      </c>
      <c r="C26" s="4" t="inlineStr">
        <is>
          <t>Não vendido</t>
        </is>
      </c>
      <c r="D26" s="4" t="inlineStr">
        <is>
          <t>25</t>
        </is>
      </c>
      <c r="E26" s="5" t="inlineStr">
        <is>
          <t>33.500,00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=HYPERLINK("https://leilaoonline.com.br/lote/detalhe/276124", "045")</f>
      </c>
      <c r="B27" s="4" t="s">
        <f>=HYPERLINK("https://leilaoonline.com.br/lote/detalhe/276124", "veja o vídeo!! I/PEUGEOT 207HB XR S; 2010/2011; BRANCA; ALCO./GASOL. - FUNCIONANDO")</f>
      </c>
      <c r="C27" s="4" t="inlineStr">
        <is>
          <t>Não vendido</t>
        </is>
      </c>
      <c r="D27" s="4" t="inlineStr">
        <is>
          <t>33</t>
        </is>
      </c>
      <c r="E27" s="5" t="inlineStr">
        <is>
          <t>11.000,00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=HYPERLINK("https://leilaoonline.com.br/lote/detalhe/276093", "047")</f>
      </c>
      <c r="B28" s="4" t="s">
        <f>=HYPERLINK("https://leilaoonline.com.br/lote/detalhe/276093", "veja o vídeo!! I/AUDI RS4 AVANT 4.2FSI; 2014/2015; VERMELHA; GASOLINA - FUNC. - IPVA 2025 OK - FIPE APROX.: R$ 362.069,00")</f>
      </c>
      <c r="C28" s="4" t="inlineStr">
        <is>
          <t>Não vendido</t>
        </is>
      </c>
      <c r="D28" s="4" t="inlineStr">
        <is>
          <t>35</t>
        </is>
      </c>
      <c r="E28" s="5" t="inlineStr">
        <is>
          <t>110.000,00</t>
        </is>
      </c>
      <c r="F28" s="4" t="inlineStr">
        <is>
          <t>2500.00</t>
        </is>
      </c>
    </row>
    <row collapsed="false" customFormat="false" customHeight="false" hidden="false" ht="12.1" outlineLevel="0" r="29">
      <c r="A29" s="5" t="s">
        <f>=HYPERLINK("https://leilaoonline.com.br/lote/detalhe/276125", "050")</f>
      </c>
      <c r="B29" s="4" t="s">
        <f>=HYPERLINK("https://leilaoonline.com.br/lote/detalhe/276125", "veja o vídeo!! CHEV/SPIN 1.8L MT LT; 2017/2018; BRANCA; ALCO./GASOL. - FUNCIONANDO")</f>
      </c>
      <c r="C29" s="4" t="inlineStr">
        <is>
          <t>Não vendido</t>
        </is>
      </c>
      <c r="D29" s="4" t="inlineStr">
        <is>
          <t>4</t>
        </is>
      </c>
      <c r="E29" s="5" t="inlineStr">
        <is>
          <t>18.500,00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=HYPERLINK("https://leilaoonline.com.br/lote/detalhe/276126", "055")</f>
      </c>
      <c r="B30" s="4" t="s">
        <f>=HYPERLINK("https://leilaoonline.com.br/lote/detalhe/276126", "veja o vídeo!! KIA/SPORTAGE; 2013/2014; BRANCA; ALCO./GASOL. - FUNCIONANDO - IPVA 2025 OK")</f>
      </c>
      <c r="C30" s="4" t="inlineStr">
        <is>
          <t>Não vendido</t>
        </is>
      </c>
      <c r="D30" s="4" t="inlineStr">
        <is>
          <t>8</t>
        </is>
      </c>
      <c r="E30" s="5" t="inlineStr">
        <is>
          <t>28.500,00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=HYPERLINK("https://leilaoonline.com.br/lote/detalhe/276696", "057")</f>
      </c>
      <c r="B31" s="4" t="s">
        <f>=HYPERLINK("https://leilaoonline.com.br/lote/detalhe/276696", "veja o vídeo!! I/TOYOTA HILUX CD4X4 SRV; 2010/2010; PRATA; DIESEL - FUNCIONANDO")</f>
      </c>
      <c r="C31" s="4" t="inlineStr">
        <is>
          <t>Não vendido</t>
        </is>
      </c>
      <c r="D31" s="4" t="inlineStr">
        <is>
          <t>32</t>
        </is>
      </c>
      <c r="E31" s="5" t="inlineStr">
        <is>
          <t>73.500,00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=HYPERLINK("https://leilaoonline.com.br/lote/detalhe/276118", "060")</f>
      </c>
      <c r="B32" s="4" t="s">
        <f>=HYPERLINK("https://leilaoonline.com.br/lote/detalhe/276118", "veja o vídeo!! I/HYUNDAI TUCSON GL 20L; 2008/2009; PRETA; GASOLINA - FUNCIONANDO")</f>
      </c>
      <c r="C32" s="4" t="inlineStr">
        <is>
          <t>Não vendido</t>
        </is>
      </c>
      <c r="D32" s="4" t="inlineStr">
        <is>
          <t>48</t>
        </is>
      </c>
      <c r="E32" s="5" t="inlineStr">
        <is>
          <t>18.750,00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=HYPERLINK("https://leilaoonline.com.br/lote/detalhe/276123", "065")</f>
      </c>
      <c r="B33" s="4" t="s">
        <f>=HYPERLINK("https://leilaoonline.com.br/lote/detalhe/276123", "veja o vídeo!! CHEVROLET/ONIX 1.0MT LT; 2014/2015; BRANCA; ALCO./GASOL. - FUNCIONANDO")</f>
      </c>
      <c r="C33" s="4" t="inlineStr">
        <is>
          <t>Não vendido</t>
        </is>
      </c>
      <c r="D33" s="4" t="inlineStr">
        <is>
          <t>28</t>
        </is>
      </c>
      <c r="E33" s="5" t="inlineStr">
        <is>
          <t>23.500,00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=HYPERLINK("https://leilaoonline.com.br/lote/detalhe/276697", "067")</f>
      </c>
      <c r="B34" s="4" t="s">
        <f>=HYPERLINK("https://leilaoonline.com.br/lote/detalhe/276697", "veja o vídeo!! CHEV/ONIX 10TAT LTZ; 2022/2023; BRANCA; ALCO./GASOL. - FUNC. - APROX. 13.000KM -  IPVA 2025 OK - FIPE APROX.: R$ 85.953,00")</f>
      </c>
      <c r="C34" s="4" t="inlineStr">
        <is>
          <t>Não vendido</t>
        </is>
      </c>
      <c r="D34" s="4" t="inlineStr">
        <is>
          <t>8</t>
        </is>
      </c>
      <c r="E34" s="5" t="inlineStr">
        <is>
          <t>42.500,00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=HYPERLINK("https://leilaoonline.com.br/lote/detalhe/276109", "070")</f>
      </c>
      <c r="B35" s="4" t="s">
        <f>=HYPERLINK("https://leilaoonline.com.br/lote/detalhe/276109", "veja o vídeo!! FIAT/TORO FREEDOM AT6; 2019/2020; BRANCA; ALCO./GASOL. - FUNCIONANDO")</f>
      </c>
      <c r="C35" s="4" t="inlineStr">
        <is>
          <t>Não vendido</t>
        </is>
      </c>
      <c r="D35" s="4" t="inlineStr">
        <is>
          <t>56</t>
        </is>
      </c>
      <c r="E35" s="5" t="inlineStr">
        <is>
          <t>53.000,00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=HYPERLINK("https://leilaoonline.com.br/lote/detalhe/276117", "075")</f>
      </c>
      <c r="B36" s="4" t="s">
        <f>=HYPERLINK("https://leilaoonline.com.br/lote/detalhe/276117", "veja o vídeo!! I/VW PASSAT TURBO; 2003/2004; CINZA; GASOLINA - FUNCIONANDO")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7.000,00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=HYPERLINK("https://leilaoonline.com.br/lote/detalhe/276129", "080")</f>
      </c>
      <c r="B37" s="4" t="s">
        <f>=HYPERLINK("https://leilaoonline.com.br/lote/detalhe/276129", "veja o vídeo!! I/GM CAPTIVA SPORT AWD; 2009/2010; PRETA; GASOLINA - FUNCIONANDO")</f>
      </c>
      <c r="C37" s="4" t="inlineStr">
        <is>
          <t>Vendido</t>
        </is>
      </c>
      <c r="D37" s="4" t="inlineStr">
        <is>
          <t>32</t>
        </is>
      </c>
      <c r="E37" s="5" t="inlineStr">
        <is>
          <t>20.500,00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=HYPERLINK("https://leilaoonline.com.br/lote/detalhe/276103", "085")</f>
      </c>
      <c r="B38" s="4" t="s">
        <f>=HYPERLINK("https://leilaoonline.com.br/lote/detalhe/276103", "veja o vídeo!! CHEV/ONIX PLUS 10TAT PR2; 2022/2023; BRANCA; ALCO./GASOL. - IPVA 2025 OK")</f>
      </c>
      <c r="C38" s="4" t="inlineStr">
        <is>
          <t>Não vendido</t>
        </is>
      </c>
      <c r="D38" s="4" t="inlineStr">
        <is>
          <t>4</t>
        </is>
      </c>
      <c r="E38" s="5" t="inlineStr">
        <is>
          <t>28.750,00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=HYPERLINK("https://leilaoonline.com.br/lote/detalhe/276128", "095")</f>
      </c>
      <c r="B39" s="4" t="s">
        <f>=HYPERLINK("https://leilaoonline.com.br/lote/detalhe/276128", "I/DODGE JOURNEY SXT; 2010/2010; PRATA; GASOLINA - NÃO FUNCIONA")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=HYPERLINK("https://leilaoonline.com.br/lote/detalhe/276113", "100")</f>
      </c>
      <c r="B40" s="4" t="s">
        <f>=HYPERLINK("https://leilaoonline.com.br/lote/detalhe/276113", "veja o vídeo!! VW/SANTANA 2000 MI; 1998/1999; CINZA; GASOLINA - FUNCIONANDO")</f>
      </c>
      <c r="C40" s="4" t="inlineStr">
        <is>
          <t>Não vendido</t>
        </is>
      </c>
      <c r="D40" s="4" t="inlineStr">
        <is>
          <t>17</t>
        </is>
      </c>
      <c r="E40" s="5" t="inlineStr">
        <is>
          <t>13.000,00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=HYPERLINK("https://leilaoonline.com.br/lote/detalhe/276098", "105")</f>
      </c>
      <c r="B41" s="4" t="s">
        <f>=HYPERLINK("https://leilaoonline.com.br/lote/detalhe/276098", "CHEVROLET SPIN LS; 2021/2021; PRATA; ALCO./GASOL. - FUNCIONANDO - IPVA 2025 OK")</f>
      </c>
      <c r="C41" s="4" t="inlineStr">
        <is>
          <t>Não vendido</t>
        </is>
      </c>
      <c r="D41" s="4" t="inlineStr">
        <is>
          <t>21</t>
        </is>
      </c>
      <c r="E41" s="5" t="inlineStr">
        <is>
          <t>25.000,00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=HYPERLINK("https://leilaoonline.com.br/lote/detalhe/276111", "110")</f>
      </c>
      <c r="B42" s="4" t="s">
        <f>=HYPERLINK("https://leilaoonline.com.br/lote/detalhe/276111", "veja o vídeo!! VW/GOL GL; 1990/1990; BRANCA; GASOLINA - FUNCIONANDO")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=HYPERLINK("https://leilaoonline.com.br/lote/detalhe/276112", "115")</f>
      </c>
      <c r="B43" s="4" t="s">
        <f>=HYPERLINK("https://leilaoonline.com.br/lote/detalhe/276112", "veja o vídeo!! CHEV/PRISMA 1.0MT LT; 2014/2015; VERMELHA; ALCO./GASOL. - FUNCIONANDO")</f>
      </c>
      <c r="C43" s="4" t="inlineStr">
        <is>
          <t>Não vendido</t>
        </is>
      </c>
      <c r="D43" s="4" t="inlineStr">
        <is>
          <t>30</t>
        </is>
      </c>
      <c r="E43" s="5" t="inlineStr">
        <is>
          <t>29.500,00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=HYPERLINK("https://leilaoonline.com.br/lote/detalhe/276115", "120")</f>
      </c>
      <c r="B44" s="4" t="s">
        <f>=HYPERLINK("https://leilaoonline.com.br/lote/detalhe/276115", "I/LR R.ROVER SPORT TDV6; 2007/2008; PRETA; DIESEL - NÃO FUNCIONA")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=HYPERLINK("https://leilaoonline.com.br/lote/detalhe/276096", "125")</f>
      </c>
      <c r="B45" s="4" t="s">
        <f>=HYPERLINK("https://leilaoonline.com.br/lote/detalhe/276096", "veja o vídeo!! VW/NOVO GOL TL MCV; 2016/2017; BRANCA; ALCO./GASOL. - FUNCIONANDO - IPVA 2025 OK")</f>
      </c>
      <c r="C45" s="4" t="inlineStr">
        <is>
          <t>Não vendido</t>
        </is>
      </c>
      <c r="D45" s="4" t="inlineStr">
        <is>
          <t>17</t>
        </is>
      </c>
      <c r="E45" s="5" t="inlineStr">
        <is>
          <t>18.250,00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=HYPERLINK("https://leilaoonline.com.br/lote/detalhe/276092", "130")</f>
      </c>
      <c r="B46" s="4" t="s">
        <f>=HYPERLINK("https://leilaoonline.com.br/lote/detalhe/276092", "veja o vídeo!! HONDA/CITY LX CVT; 2017/2017; CINZA; ALCO./GASOL. - FUNCIONANDO - IPVA 2025 OK")</f>
      </c>
      <c r="C46" s="4" t="inlineStr">
        <is>
          <t>Não vendido</t>
        </is>
      </c>
      <c r="D46" s="4" t="inlineStr">
        <is>
          <t>23</t>
        </is>
      </c>
      <c r="E46" s="5" t="inlineStr">
        <is>
          <t>44.500,00</t>
        </is>
      </c>
      <c r="F46" s="4" t="inlineStr">
        <is>
          <t>1250.00</t>
        </is>
      </c>
    </row>
    <row collapsed="false" customFormat="false" customHeight="false" hidden="false" ht="12.1" outlineLevel="0" r="47">
      <c r="A47" s="5" t="s">
        <f>=HYPERLINK("https://leilaoonline.com.br/lote/detalhe/276097", "135")</f>
      </c>
      <c r="B47" s="4" t="s">
        <f>=HYPERLINK("https://leilaoonline.com.br/lote/detalhe/276097", "veja o vídeo!! RENAULT/DUSTER ICO16 CVT; 2020/2021; BRANCA; ALCO./GASOL. - FUNCIONANDO - FIPE: R$ 88.448,00")</f>
      </c>
      <c r="C47" s="4" t="inlineStr">
        <is>
          <t>Não vendido</t>
        </is>
      </c>
      <c r="D47" s="4" t="inlineStr">
        <is>
          <t>11</t>
        </is>
      </c>
      <c r="E47" s="5" t="inlineStr">
        <is>
          <t>42.500,00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=HYPERLINK("https://leilaoonline.com.br/lote/detalhe/276116", "140")</f>
      </c>
      <c r="B48" s="4" t="s">
        <f>=HYPERLINK("https://leilaoonline.com.br/lote/detalhe/276116", "FIAT/PALIO ELX FLEX; 2006/2007; CINZA; ALCO./GASOL. - FUNCIONANDO")</f>
      </c>
      <c r="C48" s="4" t="inlineStr">
        <is>
          <t>Vendido</t>
        </is>
      </c>
      <c r="D48" s="4" t="inlineStr">
        <is>
          <t>41</t>
        </is>
      </c>
      <c r="E48" s="5" t="inlineStr">
        <is>
          <t>16.500,00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=HYPERLINK("https://leilaoonline.com.br/lote/detalhe/276100", "145")</f>
      </c>
      <c r="B49" s="4" t="s">
        <f>=HYPERLINK("https://leilaoonline.com.br/lote/detalhe/276100", "veja o vídeo!! GM/OMEGA GLS; 1994/1994; PRETA; ALCOOL - FUNCIONANDO - LEGALIZADO")</f>
      </c>
      <c r="C49" s="4" t="inlineStr">
        <is>
          <t>Não vendido</t>
        </is>
      </c>
      <c r="D49" s="4" t="inlineStr">
        <is>
          <t>3</t>
        </is>
      </c>
      <c r="E49" s="5" t="inlineStr">
        <is>
          <t>10.000,00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=HYPERLINK("https://leilaoonline.com.br/lote/detalhe/276110", "150")</f>
      </c>
      <c r="B50" s="4" t="s">
        <f>=HYPERLINK("https://leilaoonline.com.br/lote/detalhe/276110", "veja o video!! CHEVROLET/COBALT 1.4 LT; 2017/2017; AZUL; ALCO./GASOL. - FUNCIONANDO")</f>
      </c>
      <c r="C50" s="4" t="inlineStr">
        <is>
          <t>Não vendido</t>
        </is>
      </c>
      <c r="D50" s="4" t="inlineStr">
        <is>
          <t>36</t>
        </is>
      </c>
      <c r="E50" s="5" t="inlineStr">
        <is>
          <t>32.500,00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=HYPERLINK("https://leilaoonline.com.br/lote/detalhe/276101", "160")</f>
      </c>
      <c r="B51" s="4" t="s">
        <f>=HYPERLINK("https://leilaoonline.com.br/lote/detalhe/276101", "veja o vídeo!! MMC/PAJERO TR4 FL 2WD HP; 2012/2013; CINZA; ALCO./GASOL. - FUNCIONANDO")</f>
      </c>
      <c r="C51" s="4" t="inlineStr">
        <is>
          <t>Vendido</t>
        </is>
      </c>
      <c r="D51" s="4" t="inlineStr">
        <is>
          <t>45</t>
        </is>
      </c>
      <c r="E51" s="5" t="inlineStr">
        <is>
          <t>42.000,00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=HYPERLINK("https://leilaoonline.com.br/lote/detalhe/276094", "165")</f>
      </c>
      <c r="B52" s="4" t="s">
        <f>=HYPERLINK("https://leilaoonline.com.br/lote/detalhe/276094", "veja o vídeo!! NISSAN/KICKS SENSE CVT; 2023/2024; PRATA; ALCO./GASOL. - FUNC. - IPVA 2025 OK - FIPE APROX.: R$ 104.158,00")</f>
      </c>
      <c r="C52" s="4" t="inlineStr">
        <is>
          <t>Não vendido</t>
        </is>
      </c>
      <c r="D52" s="4" t="inlineStr">
        <is>
          <t>6</t>
        </is>
      </c>
      <c r="E52" s="5" t="inlineStr">
        <is>
          <t>41.250,00</t>
        </is>
      </c>
      <c r="F52" s="4" t="inlineStr">
        <is>
          <t>1250.00</t>
        </is>
      </c>
    </row>
    <row collapsed="false" customFormat="false" customHeight="false" hidden="false" ht="12.1" outlineLevel="0" r="53">
      <c r="A53" s="5" t="s">
        <f>=HYPERLINK("https://leilaoonline.com.br/lote/detalhe/276095", "170")</f>
      </c>
      <c r="B53" s="4" t="s">
        <f>=HYPERLINK("https://leilaoonline.com.br/lote/detalhe/276095", "veja o vídeo!! TOYOTA/ETIOS HB XS 15 MT; 2017/2018; CINZA; ALCO./GASOL. - FUNCIONANDO")</f>
      </c>
      <c r="C53" s="4" t="inlineStr">
        <is>
          <t>Vendido</t>
        </is>
      </c>
      <c r="D53" s="4" t="inlineStr">
        <is>
          <t>25</t>
        </is>
      </c>
      <c r="E53" s="5" t="inlineStr">
        <is>
          <t>27.000,00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=HYPERLINK("https://leilaoonline.com.br/lote/detalhe/276106", "175")</f>
      </c>
      <c r="B54" s="4" t="s">
        <f>=HYPERLINK("https://leilaoonline.com.br/lote/detalhe/276106", "veja o vídeo!! CHEV/SPIN 1.8L MT LS E; 2021/2021; PRATA; ALCO./GASOL. - FUNCIONANDO")</f>
      </c>
      <c r="C54" s="4" t="inlineStr">
        <is>
          <t>Não vendido</t>
        </is>
      </c>
      <c r="D54" s="4" t="inlineStr">
        <is>
          <t>14</t>
        </is>
      </c>
      <c r="E54" s="5" t="inlineStr">
        <is>
          <t>31.250,00</t>
        </is>
      </c>
      <c r="F54" s="4" t="inlineStr">
        <is>
          <t>1250.00</t>
        </is>
      </c>
    </row>
    <row collapsed="false" customFormat="false" customHeight="false" hidden="false" ht="12.1" outlineLevel="0" r="55">
      <c r="A55" s="5" t="s">
        <f>=HYPERLINK("https://leilaoonline.com.br/lote/detalhe/276104", "180")</f>
      </c>
      <c r="B55" s="4" t="s">
        <f>=HYPERLINK("https://leilaoonline.com.br/lote/detalhe/276104", "veja o vídeo!! FORD/ECOSPORT XLT2.0FLEX; 2011/2012; PRETA; ALCO./GASOL. - FUNCIONANDO - IPVA 2025 OK")</f>
      </c>
      <c r="C55" s="4" t="inlineStr">
        <is>
          <t>Vendido</t>
        </is>
      </c>
      <c r="D55" s="4" t="inlineStr">
        <is>
          <t>34</t>
        </is>
      </c>
      <c r="E55" s="5" t="inlineStr">
        <is>
          <t>21.500,00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=HYPERLINK("https://leilaoonline.com.br/lote/detalhe/276114", "185")</f>
      </c>
      <c r="B56" s="4" t="s">
        <f>=HYPERLINK("https://leilaoonline.com.br/lote/detalhe/276114", "FORD/DEL REY; 1983/1984; MARROM; ALCOOL - NÃO FUNCIONA")</f>
      </c>
      <c r="C56" s="4" t="inlineStr">
        <is>
          <t>Não vendido</t>
        </is>
      </c>
      <c r="D56" s="4" t="inlineStr">
        <is>
          <t>3</t>
        </is>
      </c>
      <c r="E56" s="5" t="inlineStr">
        <is>
          <t>1.500,00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=HYPERLINK("https://leilaoonline.com.br/lote/detalhe/276127", "190")</f>
      </c>
      <c r="B57" s="4" t="s">
        <f>=HYPERLINK("https://leilaoonline.com.br/lote/detalhe/276127", "HYUNDAI/HB20S 1.6A PREM; 2014/2014; PRETA; ALCO./GASOL. - NÃO FUNCIONA")</f>
      </c>
      <c r="C57" s="4" t="inlineStr">
        <is>
          <t>Não vendido</t>
        </is>
      </c>
      <c r="D57" s="4" t="inlineStr">
        <is>
          <t>31</t>
        </is>
      </c>
      <c r="E57" s="5" t="inlineStr">
        <is>
          <t>25.000,00</t>
        </is>
      </c>
      <c r="F5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2026-04-19T07:00:44.00Z</dcterms:created>
  <dc:creator>Tellks Tecnologia</dc:creator>
  <cp:revision>0</cp:revision>
</cp:coreProperties>
</file>