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 CAMINHÕES - 10 TRATORES - 30 REBOQUES/SEMI - 12 TRANSBORDOS - MOTORES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=HYPERLINK("https://leilaoonline.com.br/lote/detalhe/249283", "10038")</f>
      </c>
      <c r="B11" s="4" t="s">
        <f>=HYPERLINK("https://leilaoonline.com.br/lote/detalhe/249283", "DOLLY; ANO 2003. - FR11004137. (VENDA SEM DIREITO A DOCUMENTAÇÃO) - LOC. RIO BRILHANTE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=HYPERLINK("https://leilaoonline.com.br/lote/detalhe/249284", "10043")</f>
      </c>
      <c r="B12" s="4" t="s">
        <f>=HYPERLINK("https://leilaoonline.com.br/lote/detalhe/249284", "SEMI REBOQUE RANDONSP SRCA CA; ANO 2010/2011; AMARELO. - FR4451270. - LOC. RIO BRILHANTE 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=HYPERLINK("https://leilaoonline.com.br/lote/detalhe/249285", "10044")</f>
      </c>
      <c r="B13" s="4" t="s">
        <f>=HYPERLINK("https://leilaoonline.com.br/lote/detalhe/249285", " SEMI REBOQUE RANDONSP SRCA CA; ANO 2012/2012; AZUL. - FR70400. - LOC. RIO BRILHANTE")</f>
      </c>
      <c r="C13" s="4" t="inlineStr">
        <is>
          <t>Vendido</t>
        </is>
      </c>
      <c r="D13" s="4" t="inlineStr">
        <is>
          <t>16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=HYPERLINK("https://leilaoonline.com.br/lote/detalhe/247812", "10084")</f>
      </c>
      <c r="B14" s="4" t="s">
        <f>=HYPERLINK("https://leilaoonline.com.br/lote/detalhe/247812", "TRATOR CASE MX 260; ANO 2017. - FR50958. - LOC. DIAMANTE")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=HYPERLINK("https://leilaoonline.com.br/lote/detalhe/247809", "10129")</f>
      </c>
      <c r="B15" s="4" t="s">
        <f>=HYPERLINK("https://leilaoonline.com.br/lote/detalhe/247809", "SUCATA DE TRATOR JOHN DEERE 7225; ANO 2016. - FR115716. - LOC. BONFIM")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=HYPERLINK("https://leilaoonline.com.br/lote/detalhe/247810", "10133")</f>
      </c>
      <c r="B16" s="4" t="s">
        <f>=HYPERLINK("https://leilaoonline.com.br/lote/detalhe/247810", "CAMINHÃO MERCEDES BENZ AXOR 2826 6X4; ANO 2007/2007; BRANCO. - FR5001274. - LOC. ZANIN")</f>
      </c>
      <c r="C16" s="4" t="inlineStr">
        <is>
          <t>Vendido</t>
        </is>
      </c>
      <c r="D16" s="4" t="inlineStr">
        <is>
          <t>41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=HYPERLINK("https://leilaoonline.com.br/lote/detalhe/247811", "10134")</f>
      </c>
      <c r="B17" s="4" t="s">
        <f>=HYPERLINK("https://leilaoonline.com.br/lote/detalhe/247811", "CAMINHÃO MERCEDES BENZ AXOR 3344S 6X4; ANO 2014/2014; BRANCO. - FR362070. - LOC. ZANIN")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=HYPERLINK("https://leilaoonline.com.br/lote/detalhe/248474", "10135")</f>
      </c>
      <c r="B18" s="4" t="s">
        <f>=HYPERLINK("https://leilaoonline.com.br/lote/detalhe/248474", "CAMINHÃO VOLKSWAGEN 26.280 CRM 6X4; ANO 2013/2014; BRANCO. - FR360590. - LOC. ZANIN")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=HYPERLINK("https://leilaoonline.com.br/lote/detalhe/248269", "10150")</f>
      </c>
      <c r="B19" s="4" t="s">
        <f>=HYPERLINK("https://leilaoonline.com.br/lote/detalhe/248269", "APROX. 16 MÁQUINAS SOLDA E 1 ESMERIL. - S/FR. - LOC. BONFIM")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=HYPERLINK("https://leilaoonline.com.br/lote/detalhe/248248", "10167")</f>
      </c>
      <c r="B20" s="4" t="s">
        <f>=HYPERLINK("https://leilaoonline.com.br/lote/detalhe/248248", "TRATOR CASE FARMALL 110; ANO 2017. - SUCATEADO. - FR14002152. - LOC. SANTA ELISA")</f>
      </c>
      <c r="C20" s="4" t="inlineStr">
        <is>
          <t>Vendido</t>
        </is>
      </c>
      <c r="D20" s="4" t="inlineStr">
        <is>
          <t>16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=HYPERLINK("https://leilaoonline.com.br/lote/detalhe/248268", "10216")</f>
      </c>
      <c r="B21" s="4" t="s">
        <f>=HYPERLINK("https://leilaoonline.com.br/lote/detalhe/248268", "CAMINHÃO BAÚ OFICINA VOLKSWAGEN 26-220; ANO 2002/2002; BRANCO; COM GERADOR. - FR11001036/FR11005060. - LOC. VALE DO ROSÁRIO")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=HYPERLINK("https://leilaoonline.com.br/lote/detalhe/248018", "10227")</f>
      </c>
      <c r="B22" s="4" t="s">
        <f>=HYPERLINK("https://leilaoonline.com.br/lote/detalhe/248018", "MOTOR EST. BRANCO BD-10.0; ANO 2005. - FR513180. - LOC. LAGOA DA PRATA")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=HYPERLINK("https://leilaoonline.com.br/lote/detalhe/248024", "10228")</f>
      </c>
      <c r="B23" s="4" t="s">
        <f>=HYPERLINK("https://leilaoonline.com.br/lote/detalhe/248024", "MOTOR EST. BRANCO BD-10.0 - SEM O TRAFO. - FR513181. - LOC. LAGOA DA PRATA")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=HYPERLINK("https://leilaoonline.com.br/lote/detalhe/248270", "10231")</f>
      </c>
      <c r="B24" s="4" t="s">
        <f>=HYPERLINK("https://leilaoonline.com.br/lote/detalhe/248270", "MOTOR SETTIMO TUBO; EST.BRANCO BD-10.0 S/TRAFO. - FR513176. - LOC. LAGOA DA PRATA")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=HYPERLINK("https://leilaoonline.com.br/lote/detalhe/248020", "10233")</f>
      </c>
      <c r="B25" s="4" t="s">
        <f>=HYPERLINK("https://leilaoonline.com.br/lote/detalhe/248020", "HIDROROL METALMAG; ANO 2007. (ROLÃO) - FR513092.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=HYPERLINK("https://leilaoonline.com.br/lote/detalhe/248022", "10238")</f>
      </c>
      <c r="B26" s="4" t="s">
        <f>=HYPERLINK("https://leilaoonline.com.br/lote/detalhe/248022", "SUCATA DE MOTOBOMBA; ANO 2008. - FR8004019. - LOC. LAGOA DA PRATA")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=HYPERLINK("https://leilaoonline.com.br/lote/detalhe/248016", "10254")</f>
      </c>
      <c r="B27" s="4" t="s">
        <f>=HYPERLINK("https://leilaoonline.com.br/lote/detalhe/248016", "CARROCERIA COMBOIO DE LUBRIFICAÇÃO E ABASTECIMENTO GASCOM. - S/FR.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=HYPERLINK("https://leilaoonline.com.br/lote/detalhe/247038", "10264")</f>
      </c>
      <c r="B28" s="4" t="s">
        <f>=HYPERLINK("https://leilaoonline.com.br/lote/detalhe/247038", "SUCATA DE TRATOR JOHN DEERE 7230 J; ANO 2017. (QUEIMADO) - FR84565. - LOC. UNIVALEM ")</f>
      </c>
      <c r="C28" s="4" t="inlineStr">
        <is>
          <t>Vendido</t>
        </is>
      </c>
      <c r="D28" s="4" t="inlineStr">
        <is>
          <t>65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=HYPERLINK("https://leilaoonline.com.br/lote/detalhe/247026", "10265")</f>
      </c>
      <c r="B29" s="4" t="s">
        <f>=HYPERLINK("https://leilaoonline.com.br/lote/detalhe/247026", " 2 SUCATAS DE COLHEDORAS JOHN DEERE. - FR81738/FR91520. - LOC. UNIVALEM")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=HYPERLINK("https://leilaoonline.com.br/lote/detalhe/247021", "10266")</f>
      </c>
      <c r="B30" s="4" t="s">
        <f>=HYPERLINK("https://leilaoonline.com.br/lote/detalhe/247021", "TRATOR JOHN DEERE 7195 J; ANO 2012. - FR360676. - LOC. UNIVALEM")</f>
      </c>
      <c r="C30" s="4" t="inlineStr">
        <is>
          <t>Vendido</t>
        </is>
      </c>
      <c r="D30" s="4" t="inlineStr">
        <is>
          <t>14</t>
        </is>
      </c>
      <c r="E30" s="5" t="inlineStr">
        <is>
          <t>48.000,00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=HYPERLINK("https://leilaoonline.com.br/lote/detalhe/247031", "10267")</f>
      </c>
      <c r="B31" s="4" t="s">
        <f>=HYPERLINK("https://leilaoonline.com.br/lote/detalhe/247031", "CAMINHÃO VOLKSWAGEN  8.150E - CUMMINS; ANO 2006/2006; BRANCO. - FR112266. - LOC. UNIVALEM")</f>
      </c>
      <c r="C31" s="4" t="inlineStr">
        <is>
          <t>Vendido</t>
        </is>
      </c>
      <c r="D31" s="4" t="inlineStr">
        <is>
          <t>57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=HYPERLINK("https://leilaoonline.com.br/lote/detalhe/247036", "10268")</f>
      </c>
      <c r="B32" s="4" t="s">
        <f>=HYPERLINK("https://leilaoonline.com.br/lote/detalhe/247036", "CAMINHÃO BAÚ OFICINA VOLKSWAGEN 15.180 EURO3 WORKER; ANO 2011/2012; BRANCO. - FR81306. - LOC. UNIVALEM")</f>
      </c>
      <c r="C32" s="4" t="inlineStr">
        <is>
          <t>Vendido</t>
        </is>
      </c>
      <c r="D32" s="4" t="inlineStr">
        <is>
          <t>44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=HYPERLINK("https://leilaoonline.com.br/lote/detalhe/247025", "10269")</f>
      </c>
      <c r="B33" s="4" t="s">
        <f>=HYPERLINK("https://leilaoonline.com.br/lote/detalhe/247025", "CAMINHÃO BAÚ OFICINA VOLKSWAGEN 15.190; ANO 2012/2013; BRANCO. - FR81308. - LOC. UNIVALEM")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=HYPERLINK("https://leilaoonline.com.br/lote/detalhe/247037", "10270")</f>
      </c>
      <c r="B34" s="4" t="s">
        <f>=HYPERLINK("https://leilaoonline.com.br/lote/detalhe/247037", "CAMINHÃO BAÚ OFICINA VOLKSWAGEN 15.180; ANO 2010/2010; BRANCO. - FR81480. - LOC. UNIVALEM")</f>
      </c>
      <c r="C34" s="4" t="inlineStr">
        <is>
          <t>Vendido</t>
        </is>
      </c>
      <c r="D34" s="4" t="inlineStr">
        <is>
          <t>30</t>
        </is>
      </c>
      <c r="E34" s="5" t="inlineStr">
        <is>
          <t>78.000,00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=HYPERLINK("https://leilaoonline.com.br/lote/detalhe/247035", "10271")</f>
      </c>
      <c r="B35" s="4" t="s">
        <f>=HYPERLINK("https://leilaoonline.com.br/lote/detalhe/247035", "CARRETA AREA DE VIVÊNCIA; FRAB. PRÓPRIA. - FR84819. - LOC. UNIVALEM")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=HYPERLINK("https://leilaoonline.com.br/lote/detalhe/247033", "10272")</f>
      </c>
      <c r="B36" s="4" t="s">
        <f>=HYPERLINK("https://leilaoonline.com.br/lote/detalhe/247033", "CAMINHÃO MUNCK VOLKSWAGEN 26.280 CRM 6X4; ANO 2013/2014; BRANCO. - FR10617. - LOC. UNIVALEM")</f>
      </c>
      <c r="C36" s="4" t="inlineStr">
        <is>
          <t>Vendido</t>
        </is>
      </c>
      <c r="D36" s="4" t="inlineStr">
        <is>
          <t>109</t>
        </is>
      </c>
      <c r="E36" s="5" t="inlineStr">
        <is>
          <t>173.000,00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=HYPERLINK("https://leilaoonline.com.br/lote/detalhe/247029", "10274")</f>
      </c>
      <c r="B37" s="4" t="s">
        <f>=HYPERLINK("https://leilaoonline.com.br/lote/detalhe/247029", " 2 SUCATAS DE MOTOBOMBA E APROX. 10 TUBOS DE FIBRA. - FR173458/FR164900. - LOC. UNIVALEM")</f>
      </c>
      <c r="C37" s="4" t="inlineStr">
        <is>
          <t>Vendido</t>
        </is>
      </c>
      <c r="D37" s="4" t="inlineStr">
        <is>
          <t>8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=HYPERLINK("https://leilaoonline.com.br/lote/detalhe/247028", "10275")</f>
      </c>
      <c r="B38" s="4" t="s">
        <f>=HYPERLINK("https://leilaoonline.com.br/lote/detalhe/247028", "MANCAIS PARA REDUTOR. - PV:4700354.1. - LOC. UNIVALEM")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=HYPERLINK("https://leilaoonline.com.br/lote/detalhe/248305", "10276")</f>
      </c>
      <c r="B39" s="4" t="s">
        <f>=HYPERLINK("https://leilaoonline.com.br/lote/detalhe/248305", "TRATOR JOHN DEERE 6110 J; ANO 2012. - FR106610. - LOC. BARRA")</f>
      </c>
      <c r="C39" s="4" t="inlineStr">
        <is>
          <t>Vendido</t>
        </is>
      </c>
      <c r="D39" s="4" t="inlineStr">
        <is>
          <t>48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=HYPERLINK("https://leilaoonline.com.br/lote/detalhe/248303", "10277")</f>
      </c>
      <c r="B40" s="4" t="s">
        <f>=HYPERLINK("https://leilaoonline.com.br/lote/detalhe/248303", "CAMINHÃO VOLKSWAGEN 26.220 EURO3 WORKER; ANO 2011/2012; BRANCO. (COM MUNCK E CARROCERIA DE AÇO.) - FR96644/FR98727/FR98551. - LOC. BARRA")</f>
      </c>
      <c r="C40" s="4" t="inlineStr">
        <is>
          <t>Não vendido</t>
        </is>
      </c>
      <c r="D40" s="4" t="inlineStr">
        <is>
          <t>107</t>
        </is>
      </c>
      <c r="E40" s="5" t="inlineStr">
        <is>
          <t>170.000,00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=HYPERLINK("https://leilaoonline.com.br/lote/detalhe/248313", "10278")</f>
      </c>
      <c r="B41" s="4" t="s">
        <f>=HYPERLINK("https://leilaoonline.com.br/lote/detalhe/248313", "CAMINHÃO VOLKSWAGEN 15.180 EURO3 WORKER; ANO 2010/2010; BRANCO. (CARROCERIA BAÚ) - FR119905. - LOC.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=HYPERLINK("https://leilaoonline.com.br/lote/detalhe/248309", "10279")</f>
      </c>
      <c r="B42" s="4" t="s">
        <f>=HYPERLINK("https://leilaoonline.com.br/lote/detalhe/248309", "CAMINHÃO VOLKSWAGEN 26.220 EURO3 WORKER; ANO 2007/2008; BRANCO. (CARROCERIA TRANSBORDO CAIXOTE DUPLO.) - FR360138/FR361848. - LOC. BARRA")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104.000,00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=HYPERLINK("https://leilaoonline.com.br/lote/detalhe/248316", "10280")</f>
      </c>
      <c r="B43" s="4" t="s">
        <f>=HYPERLINK("https://leilaoonline.com.br/lote/detalhe/248316", "PLANTADORA TMA PTX 4000; ANO 2014 - FR92869. - LOC. BARRA")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=HYPERLINK("https://leilaoonline.com.br/lote/detalhe/248302", "10281")</f>
      </c>
      <c r="B44" s="4" t="s">
        <f>=HYPERLINK("https://leilaoonline.com.br/lote/detalhe/248302", "SUCATAS DIVERSAS. - 5 MACACOS HIDRÁULICOS; 2 SULCADORES; ESTRUTURA E OUTROS. - FR165277/FR103487/FR57228. - LOC. BARRA")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=HYPERLINK("https://leilaoonline.com.br/lote/detalhe/248314", "10282")</f>
      </c>
      <c r="B45" s="4" t="s">
        <f>=HYPERLINK("https://leilaoonline.com.br/lote/detalhe/248314", "SUCALDOR DMB. - FR165278. - LOC. BARRA")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=HYPERLINK("https://leilaoonline.com.br/lote/detalhe/248310", "10283")</f>
      </c>
      <c r="B46" s="4" t="s">
        <f>=HYPERLINK("https://leilaoonline.com.br/lote/detalhe/248310", "SUCATA DE BORRACHAS. - S/FR. - LOC. BARRA")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=HYPERLINK("https://leilaoonline.com.br/lote/detalhe/248315", "10286")</f>
      </c>
      <c r="B47" s="4" t="s">
        <f>=HYPERLINK("https://leilaoonline.com.br/lote/detalhe/248315", "CARRETA TANQUE FIBRA JACTO. - FR103671. - LOC. DIAMANTE")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=HYPERLINK("https://leilaoonline.com.br/lote/detalhe/248306", "10287")</f>
      </c>
      <c r="B48" s="4" t="s">
        <f>=HYPERLINK("https://leilaoonline.com.br/lote/detalhe/248306", "SULCADOR. - FR103374. - LOC. DIAMANTE")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=HYPERLINK("https://leilaoonline.com.br/lote/detalhe/248304", "10288")</f>
      </c>
      <c r="B49" s="4" t="s">
        <f>=HYPERLINK("https://leilaoonline.com.br/lote/detalhe/248304", "SULCADOR. - FR74021. - LOC. DIAMANTE")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=HYPERLINK("https://leilaoonline.com.br/lote/detalhe/248307", "10289")</f>
      </c>
      <c r="B50" s="4" t="s">
        <f>=HYPERLINK("https://leilaoonline.com.br/lote/detalhe/248307", "SULCADOR. - FR103344. - LOC. DIAMANTE")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=HYPERLINK("https://leilaoonline.com.br/lote/detalhe/248312", "10290")</f>
      </c>
      <c r="B51" s="4" t="s">
        <f>=HYPERLINK("https://leilaoonline.com.br/lote/detalhe/248312", " 2 ENLEIRADEIRAS. - FR103420/FR106794. - LOC. DIAMANTE 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=HYPERLINK("https://leilaoonline.com.br/lote/detalhe/248479", "10292")</f>
      </c>
      <c r="B52" s="4" t="s">
        <f>=HYPERLINK("https://leilaoonline.com.br/lote/detalhe/248479", "REBOQUE CAMAQ CPL; ANO 1994/1994; AZUL; COM TRANSBORDO ANTONIOSI ATA 12000 SC; ANO 2011. - FR121198. (VENDA SOMENTE PARA COMPRADORES DO ESTADO DE SÃO PAULO) - LOC. ZANIN")</f>
      </c>
      <c r="C52" s="4" t="inlineStr">
        <is>
          <t>Vendido</t>
        </is>
      </c>
      <c r="D52" s="4" t="inlineStr">
        <is>
          <t>8</t>
        </is>
      </c>
      <c r="E52" s="5" t="inlineStr">
        <is>
          <t>19.000,00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=HYPERLINK("https://leilaoonline.com.br/lote/detalhe/248472", "10293")</f>
      </c>
      <c r="B53" s="4" t="s">
        <f>=HYPERLINK("https://leilaoonline.com.br/lote/detalhe/248472", "REBOQUE CAMAQ CPL; ANO 1994/1994; AZUL; COM TRANSBORDO ANTONIOSI ATA 12000 SC; ANO 2011. - FR135641. - LOC. ZANIN (VENDA SOMENTE PARA COMPRADORES DO ESTADO DE SÃO PAULO)")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22.000,00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=HYPERLINK("https://leilaoonline.com.br/lote/detalhe/248484", "10294")</f>
      </c>
      <c r="B54" s="4" t="s">
        <f>=HYPERLINK("https://leilaoonline.com.br/lote/detalhe/248484", "SUCATAS DE EQUIPAMENTOS DE LABORATÓRIO; PICADOR E 2 MOTORES ELÉTRICOS. - S/FR. - LOC. ZANIN")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=HYPERLINK("https://leilaoonline.com.br/lote/detalhe/248480", "10295")</f>
      </c>
      <c r="B55" s="4" t="s">
        <f>=HYPERLINK("https://leilaoonline.com.br/lote/detalhe/248480", "REBOQUE CAMAQ CPC; 1994/1994; AZUL; COM TRANSBORDO ANTONIOSI ATA 12000 SC; ANO 2011. - FR10173. (VENDA SOMENTE PARA COMPRADORES DO ESTADO DE SÃO PAULO)- LOC. ZANIN")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=HYPERLINK("https://leilaoonline.com.br/lote/detalhe/248471", "10296")</f>
      </c>
      <c r="B56" s="4" t="s">
        <f>=HYPERLINK("https://leilaoonline.com.br/lote/detalhe/248471", "CAMINHÃO VOLKSWAGEN BMB 31.320 CNC CM; ANO 2011/2012. - FR360455. - LOC. ZANIN")</f>
      </c>
      <c r="C56" s="4" t="inlineStr">
        <is>
          <t>Vendido</t>
        </is>
      </c>
      <c r="D56" s="4" t="inlineStr">
        <is>
          <t>52</t>
        </is>
      </c>
      <c r="E56" s="5" t="inlineStr">
        <is>
          <t>76.000,00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=HYPERLINK("https://leilaoonline.com.br/lote/detalhe/248475", "10297")</f>
      </c>
      <c r="B57" s="4" t="s">
        <f>=HYPERLINK("https://leilaoonline.com.br/lote/detalhe/248475", "CAMINHÃO VOLKSWAGEN 26.280 CRM 6X4; ANO 2013/2014; BRANCO. - FR360592. - LOC. ZANIN")</f>
      </c>
      <c r="C57" s="4" t="inlineStr">
        <is>
          <t>Vendido</t>
        </is>
      </c>
      <c r="D57" s="4" t="inlineStr">
        <is>
          <t>18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=HYPERLINK("https://leilaoonline.com.br/lote/detalhe/248481", "10298")</f>
      </c>
      <c r="B58" s="4" t="s">
        <f>=HYPERLINK("https://leilaoonline.com.br/lote/detalhe/248481", "REBOQUE CAMAQ CPL; ANO 1994/1994; LARANJA; COM TRANSBORDO ANTONIOSI ATA 12000 SC; ANO 2011. - FR121215. (VENDA SOMENTE PARA COMPRADORES DO ESTADO DE SÃO PAULO)- LOC. SERRA")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=HYPERLINK("https://leilaoonline.com.br/lote/detalhe/248470", "10299")</f>
      </c>
      <c r="B59" s="4" t="s">
        <f>=HYPERLINK("https://leilaoonline.com.br/lote/detalhe/248470", "REBOQUE CAMAQ CPC; ANO 1994/1994; AZUL; COM TRANSBORDO ANTONIOSI ATA 12000 SC; ANO 2011. - FR121199. (VENDA SOMENTE PARA COMPRADORES DO ESTADO DE SÃO PAULO) - LOC. SERRA")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23.000,00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=HYPERLINK("https://leilaoonline.com.br/lote/detalhe/248267", "10344")</f>
      </c>
      <c r="B60" s="4" t="s">
        <f>=HYPERLINK("https://leilaoonline.com.br/lote/detalhe/248267", "SEMI REBOQUE USICAMP SRCP E2 10000; ANO 2008/2008; AZUL. - FR96296. - LOC. GASA")</f>
      </c>
      <c r="C60" s="4" t="inlineStr">
        <is>
          <t>Vendido</t>
        </is>
      </c>
      <c r="D60" s="4" t="inlineStr">
        <is>
          <t>4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=HYPERLINK("https://leilaoonline.com.br/lote/detalhe/247024", "10424")</f>
      </c>
      <c r="B61" s="4" t="s">
        <f>=HYPERLINK("https://leilaoonline.com.br/lote/detalhe/247024", " TRATOR CASE MAXXUM 180 4X4; ANO 2012. - FR19131. - LOC. PARAÍSO")</f>
      </c>
      <c r="C61" s="4" t="inlineStr">
        <is>
          <t>Vendido</t>
        </is>
      </c>
      <c r="D61" s="4" t="inlineStr">
        <is>
          <t>53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=HYPERLINK("https://leilaoonline.com.br/lote/detalhe/248256", "10441")</f>
      </c>
      <c r="B62" s="4" t="s">
        <f>=HYPERLINK("https://leilaoonline.com.br/lote/detalhe/248256", "CHASSIS CAMINHÃO - SUCATA (VENDA SEM DOCUMENTO) - S/FR. - LOC. SANTA ELISA")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=HYPERLINK("https://leilaoonline.com.br/lote/detalhe/248281", "10451")</f>
      </c>
      <c r="B63" s="4" t="s">
        <f>=HYPERLINK("https://leilaoonline.com.br/lote/detalhe/248281", "REBOQUE CORONA; ANO 1982/1982; LARANJA; COM TRANSBORDO ANTONIOSI ATA 12000 12T CAIXOTE DUPLO. (VENDA SEM DIREITO A DOCUMENTAÇÃO) - FR121279. - LOC. JUNQUEIRA")</f>
      </c>
      <c r="C63" s="4" t="inlineStr">
        <is>
          <t>Vendido</t>
        </is>
      </c>
      <c r="D63" s="4" t="inlineStr">
        <is>
          <t>4</t>
        </is>
      </c>
      <c r="E63" s="5" t="inlineStr">
        <is>
          <t>13.000,00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=HYPERLINK("https://leilaoonline.com.br/lote/detalhe/248291", "10452")</f>
      </c>
      <c r="B64" s="4" t="s">
        <f>=HYPERLINK("https://leilaoonline.com.br/lote/detalhe/248291", "REBOQUE CAMAQ CPL 7.50M; ANO 1994/1994; AZUL; COM TRANSBORDO ANTONIOSI ATA 12000 12T CAIXOTE DUPLO. (VENDA SEM DIREITO A DOCUMENTAÇÃO) - FR121197. - LOC. JUNQUEIRA  (VENDA SOMENTE PARA COMPRADORES DO ESTADO DE SÃO PAULO)")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=HYPERLINK("https://leilaoonline.com.br/lote/detalhe/248273", "10453")</f>
      </c>
      <c r="B65" s="4" t="s">
        <f>=HYPERLINK("https://leilaoonline.com.br/lote/detalhe/248273", "REBOQUE CAMAQ; ANO 1993/1993; LARANJA, COM TRANSBORDO ANTONIOSI ATA 12000 12T CAIXOTE DUPLO. (VENDA SEM DIREITO A DOCUMENTAÇÃO) - FR121121. - LOC. JUNQUEIRA")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=HYPERLINK("https://leilaoonline.com.br/lote/detalhe/248288", "10454")</f>
      </c>
      <c r="B66" s="4" t="s">
        <f>=HYPERLINK("https://leilaoonline.com.br/lote/detalhe/248288", "REBOQUE CAMAQ CPL; ANO 1993/1993; LARANJA, COM TRANSBORDO ANTONIOSI ATA 12000 12T CAIXOTE DUPLO. (VENDA SEM DIREITO A DOCUMENTAÇÃO) - FR121117. - LOC. JUNQUEIRA")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=HYPERLINK("https://leilaoonline.com.br/lote/detalhe/248274", "10455")</f>
      </c>
      <c r="B67" s="4" t="s">
        <f>=HYPERLINK("https://leilaoonline.com.br/lote/detalhe/248274", "REBOQUE CAMAQ CPL; ANO 1994/1994; AZUL, COM TRANSBORDO ANTONIOSI ATA 12000 12T CAIXOTE DUPLO; ANO 2011. (VENDA SEM DIREITO A DOCUMENTAÇÃO) - FR121193. - LOC. JUNQUEIRA")</f>
      </c>
      <c r="C67" s="4" t="inlineStr">
        <is>
          <t>Vendido</t>
        </is>
      </c>
      <c r="D67" s="4" t="inlineStr">
        <is>
          <t>6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=HYPERLINK("https://leilaoonline.com.br/lote/detalhe/248277", "10456")</f>
      </c>
      <c r="B68" s="4" t="s">
        <f>=HYPERLINK("https://leilaoonline.com.br/lote/detalhe/248277", "REBOQUE FACCHINI RFRBC; ANO 1995/1995; LARANJA; COM TRANSBORDO CAIXOTE DUPLO ATA 12000 2 EIXOS ANTONIOSI 12T; ANO 2011. (VENDA SEM DIREITO A DOCUMENTAÇÃO) - FR121225. - LOC. JUNQUEIRA  (VENDA SOMENTE PARA COMPRADORES DO ESTADO DE SÃO PAULO)")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=HYPERLINK("https://leilaoonline.com.br/lote/detalhe/248279", "10457")</f>
      </c>
      <c r="B69" s="4" t="s">
        <f>=HYPERLINK("https://leilaoonline.com.br/lote/detalhe/248279", "REBOQUE CORONA; ANO 1982/1982; LARANJA, COM TRANSBORDO ANTONIOSI ATA 12000 12T CAIXOTE DUPLO. (VENDA SEM DIREITO A DOCUMENTAÇÃO) - FR121378. - LOC. JUNQUEIRA")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=HYPERLINK("https://leilaoonline.com.br/lote/detalhe/248282", "10458")</f>
      </c>
      <c r="B70" s="4" t="s">
        <f>=HYPERLINK("https://leilaoonline.com.br/lote/detalhe/248282", "REBOQUE FACCHINI RFRBC; ANO 1995/1995; LARANJA, COM TRANSBORDO ANTONIOSI ATA 12000 12T CAIXOTE DUPLO; ANO 2011. (VENDA SEM DIREITO A DOCUMENTAÇÃO) - FR121226. - LOC. JUNQUEIRA")</f>
      </c>
      <c r="C70" s="4" t="inlineStr">
        <is>
          <t>Vendido</t>
        </is>
      </c>
      <c r="D70" s="4" t="inlineStr">
        <is>
          <t>9</t>
        </is>
      </c>
      <c r="E70" s="5" t="inlineStr">
        <is>
          <t>18.000,00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=HYPERLINK("https://leilaoonline.com.br/lote/detalhe/248227", "10459")</f>
      </c>
      <c r="B71" s="4" t="s">
        <f>=HYPERLINK("https://leilaoonline.com.br/lote/detalhe/248227", "CAMINHÃO VOLKSWAGEN 15.190 WORKER; ANO 2014/2014; BRANCO; CARROCERIA COMBOIO DE LUBIRIFICAÇÃO ANDRADE; CAP. 15.000 LTS. - FR92150/FR120027. - LOC. JUNQUEIRA")</f>
      </c>
      <c r="C71" s="4" t="inlineStr">
        <is>
          <t>Vendido</t>
        </is>
      </c>
      <c r="D71" s="4" t="inlineStr">
        <is>
          <t>36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=HYPERLINK("https://leilaoonline.com.br/lote/detalhe/247807", "10463")</f>
      </c>
      <c r="B72" s="4" t="s">
        <f>=HYPERLINK("https://leilaoonline.com.br/lote/detalhe/247807", "CAMINHÃO MERCEDES BENZ AXOR 3344 6X4; ANO 2013/2013; BRANCO; CARROCERIA TRANSBORDO CAIXOTE DUPLO ANTONIOSI 12000SC; ANO 2010. - FR10628/FR84998. - LOC. JUNQUEIRA")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65.000,00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=HYPERLINK("https://leilaoonline.com.br/lote/detalhe/248216", "10467")</f>
      </c>
      <c r="B73" s="4" t="s">
        <f>=HYPERLINK("https://leilaoonline.com.br/lote/detalhe/248216", "CENTRIFUGA DE VINHO (SEM MOTOR). - PLQ.225886/ PLQ.312844 - LOC. JUNQUEIRA")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29.500,00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=HYPERLINK("https://leilaoonline.com.br/lote/detalhe/248467", "10600")</f>
      </c>
      <c r="B74" s="4" t="s">
        <f>=HYPERLINK("https://leilaoonline.com.br/lote/detalhe/248467", "SEMI REBOQUE RODOLINEA RODOTQ 2E; ANO 2013/2013; CINZA. - FR112544. - LOC. SERRA")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=HYPERLINK("https://leilaoonline.com.br/lote/detalhe/248468", "10601")</f>
      </c>
      <c r="B75" s="4" t="s">
        <f>=HYPERLINK("https://leilaoonline.com.br/lote/detalhe/248468", "CAMINHÃO VOLKSWAGEN 15.180 EURO3 WORKER; ANO 2011/2012; BRANCO. (COM MUNCK E CARROCERIA DE AÇO.) - FR360451. (VENDA SOMENTE PARA COMPRADORES DO ESTADO DE SÃO PAULO) - LOC. SERRA")</f>
      </c>
      <c r="C75" s="4" t="inlineStr">
        <is>
          <t>Vendido</t>
        </is>
      </c>
      <c r="D75" s="4" t="inlineStr">
        <is>
          <t>77</t>
        </is>
      </c>
      <c r="E75" s="5" t="inlineStr">
        <is>
          <t>101.000,00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=HYPERLINK("https://leilaoonline.com.br/lote/detalhe/248478", "10607")</f>
      </c>
      <c r="B76" s="4" t="s">
        <f>=HYPERLINK("https://leilaoonline.com.br/lote/detalhe/248478", "CAMINHÃO VOLKSWAGEN 31.320 CNC 6X4; ANO 2010/2010; BRANCO. (CARROCERIA TRANSBORDO ANTONIOSI ATA 12000 SC) - FR88172. - LOC. GASA (VENDA SOMENTE PARA COMPRADORES DO ESTADO DE SÃO PAULO.)")</f>
      </c>
      <c r="C76" s="4" t="inlineStr">
        <is>
          <t>Vendido</t>
        </is>
      </c>
      <c r="D76" s="4" t="inlineStr">
        <is>
          <t>79</t>
        </is>
      </c>
      <c r="E76" s="5" t="inlineStr">
        <is>
          <t>204.000,00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=HYPERLINK("https://leilaoonline.com.br/lote/detalhe/248473", "10609")</f>
      </c>
      <c r="B77" s="4" t="s">
        <f>=HYPERLINK("https://leilaoonline.com.br/lote/detalhe/248473", "CAMINHÃO VOLKSWAGEN 26.220 EURO3 WORKER; ANO 2010/2010; BRANCO. (CARROCERIA TRANSBORDO ANTONIOSI ATA 12000SC.) - FR96634/FR98665. - LOC. GASA")</f>
      </c>
      <c r="C77" s="4" t="inlineStr">
        <is>
          <t>Não vendido</t>
        </is>
      </c>
      <c r="D77" s="4" t="inlineStr">
        <is>
          <t>69</t>
        </is>
      </c>
      <c r="E77" s="5" t="inlineStr">
        <is>
          <t>106.000,00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=HYPERLINK("https://leilaoonline.com.br/lote/detalhe/248477", "10634")</f>
      </c>
      <c r="B78" s="4" t="s">
        <f>=HYPERLINK("https://leilaoonline.com.br/lote/detalhe/248477", "REBOQUE FACCHINI RFRBC; ANO 1994/1994; LARANJA. - FR121147. (VENDA SOMENTE PARA COMPRADORES DO ESTADO DE SÃO PAULO) - LOC. ZANIN")</f>
      </c>
      <c r="C78" s="4" t="inlineStr">
        <is>
          <t>Vendido</t>
        </is>
      </c>
      <c r="D78" s="4" t="inlineStr">
        <is>
          <t>6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=HYPERLINK("https://leilaoonline.com.br/lote/detalhe/248206", "10800")</f>
      </c>
      <c r="B79" s="4" t="s">
        <f>=HYPERLINK("https://leilaoonline.com.br/lote/detalhe/248206", "TANQUE DE FERRO VERTICAL. - S/FR. - LOC. SANTA ELISA")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=HYPERLINK("https://leilaoonline.com.br/lote/detalhe/248228", "10801")</f>
      </c>
      <c r="B80" s="4" t="s">
        <f>=HYPERLINK("https://leilaoonline.com.br/lote/detalhe/248228", "CAMINHÃO TANQUE FORD CARGO 2626; ANO 2003/2003; BRANCO. - FR14001028. - LOC. SANTA ELISA")</f>
      </c>
      <c r="C80" s="4" t="inlineStr">
        <is>
          <t>Vendido</t>
        </is>
      </c>
      <c r="D80" s="4" t="inlineStr">
        <is>
          <t>64</t>
        </is>
      </c>
      <c r="E80" s="5" t="inlineStr">
        <is>
          <t>91.000,00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=HYPERLINK("https://leilaoonline.com.br/lote/detalhe/248212", "10802")</f>
      </c>
      <c r="B81" s="4" t="s">
        <f>=HYPERLINK("https://leilaoonline.com.br/lote/detalhe/248212", "  4 TROCADORES DE CALOR. - S/FR. - LOC. SANTA ELISA")</f>
      </c>
      <c r="C81" s="4" t="inlineStr">
        <is>
          <t>Vendido</t>
        </is>
      </c>
      <c r="D81" s="4" t="inlineStr">
        <is>
          <t>27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=HYPERLINK("https://leilaoonline.com.br/lote/detalhe/248230", "10803")</f>
      </c>
      <c r="B82" s="4" t="s">
        <f>=HYPERLINK("https://leilaoonline.com.br/lote/detalhe/248230", "TANQUE DE CONTENTAÇÃO BREMEN M-50; ANO 2008. - PAT.282678. - LOC. SANTA ELISA")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7.050,00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=HYPERLINK("https://leilaoonline.com.br/lote/detalhe/248229", "10804")</f>
      </c>
      <c r="B83" s="4" t="s">
        <f>=HYPERLINK("https://leilaoonline.com.br/lote/detalhe/248229", "CAMINHÃO MERCEDES BENZ AXOR 3344S 6X4; ANO 2020/2020; BRANCO. (VENDA SEM DIREITO A DOCUMENTAÇÃO.) - FR14801394. - LOC. SANTA ELISA")</f>
      </c>
      <c r="C83" s="4" t="inlineStr">
        <is>
          <t>Vendido</t>
        </is>
      </c>
      <c r="D83" s="4" t="inlineStr">
        <is>
          <t>40</t>
        </is>
      </c>
      <c r="E83" s="5" t="inlineStr">
        <is>
          <t>54.000,00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=HYPERLINK("https://leilaoonline.com.br/lote/detalhe/248218", "10805")</f>
      </c>
      <c r="B84" s="4" t="s">
        <f>=HYPERLINK("https://leilaoonline.com.br/lote/detalhe/248218", "CAMINHÃO VOLKSWAGEN 26.280; ANO 2015. (QUEIMADO - VENDA SEM DIREITO A DOCUMENTAÇÃO.) - FR14801337. - LOC. SANTA ELISA")</f>
      </c>
      <c r="C84" s="4" t="inlineStr">
        <is>
          <t>Vendido</t>
        </is>
      </c>
      <c r="D84" s="4" t="inlineStr">
        <is>
          <t>32</t>
        </is>
      </c>
      <c r="E84" s="5" t="inlineStr">
        <is>
          <t>46.000,00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=HYPERLINK("https://leilaoonline.com.br/lote/detalhe/248260", "10806")</f>
      </c>
      <c r="B85" s="4" t="s">
        <f>=HYPERLINK("https://leilaoonline.com.br/lote/detalhe/248260", "CAMINHÃO FORD CARGO 2622; ANO 2003/2003; BRANCO. (CARROCERIA  TANQUE) - (VENDA SEM DIREITO A DOCUMENTAÇÃO.) - FR14001038. - LOC. SANTA ELISA")</f>
      </c>
      <c r="C85" s="4" t="inlineStr">
        <is>
          <t>Não vendido</t>
        </is>
      </c>
      <c r="D85" s="4" t="inlineStr">
        <is>
          <t>44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=HYPERLINK("https://leilaoonline.com.br/lote/detalhe/248254", "10807")</f>
      </c>
      <c r="B86" s="4" t="s">
        <f>=HYPERLINK("https://leilaoonline.com.br/lote/detalhe/248254", "CAMINHÃO VOLKSWAGEN; ANO 1985. (VENDA SEM DIREITO A DOCUMENTAÇÃO.) - FR4001172. - LOC. SANTA ELISA")</f>
      </c>
      <c r="C86" s="4" t="inlineStr">
        <is>
          <t>Vendido</t>
        </is>
      </c>
      <c r="D86" s="4" t="inlineStr">
        <is>
          <t>6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=HYPERLINK("https://leilaoonline.com.br/lote/detalhe/248243", "10808")</f>
      </c>
      <c r="B87" s="4" t="s">
        <f>=HYPERLINK("https://leilaoonline.com.br/lote/detalhe/248243", "CAMINHÃO FORD CARGO 1618; ANO 1989/1990; BRANCO. (CARROCERIA BAÚ OFICINA FACCHINI) - (VENDA SEM DIREITO A DOCUMENTAÇÃO.) - FR14001040. - LOC. SANTA ELISA")</f>
      </c>
      <c r="C87" s="4" t="inlineStr">
        <is>
          <t>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=HYPERLINK("https://leilaoonline.com.br/lote/detalhe/248249", "10809")</f>
      </c>
      <c r="B88" s="4" t="s">
        <f>=HYPERLINK("https://leilaoonline.com.br/lote/detalhe/248249", "COLUNA BAROMÉTRICA. - BA-SE-0012. - LOC. SANTA ELISA")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=HYPERLINK("https://leilaoonline.com.br/lote/detalhe/248242", "10810")</f>
      </c>
      <c r="B89" s="4" t="s">
        <f>=HYPERLINK("https://leilaoonline.com.br/lote/detalhe/248242", "VOLKSWAGEN SAVEIRO 1.6; ANO 2005/2005; PRATA. (VENDA SEM DIREITO A DOCUMENTAÇÃO) - FR14006010. - LOC. SANTA ELISA")</f>
      </c>
      <c r="C89" s="4" t="inlineStr">
        <is>
          <t>Vendido</t>
        </is>
      </c>
      <c r="D89" s="4" t="inlineStr">
        <is>
          <t>3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=HYPERLINK("https://leilaoonline.com.br/lote/detalhe/248251", "10811")</f>
      </c>
      <c r="B90" s="4" t="s">
        <f>=HYPERLINK("https://leilaoonline.com.br/lote/detalhe/248251", "SUCATA DE AUTOMÓVEL 1.6 MCA VOLKSWAGEN MOD. PARATI; ANO 2005/2005; BRANCO. (VENDA SEM DIREITO A DOCUMENTAÇÃO.) - FR1006003. - LOC. SANTA ELISA")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=HYPERLINK("https://leilaoonline.com.br/lote/detalhe/248240", "10812")</f>
      </c>
      <c r="B91" s="4" t="s">
        <f>=HYPERLINK("https://leilaoonline.com.br/lote/detalhe/248240", "CAMINHÃO MERCEDES BENZ L1114; ANO 1988/1988; BRANCO. (CARROCERIA BAÚ OFICINA QUEIMADO) - (VENDA SEM DIREITO A DOCUMENTAÇÃO.) - FR14001005. - LOC. SANTA ELISA")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32.000,00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=HYPERLINK("https://leilaoonline.com.br/lote/detalhe/248252", "10813")</f>
      </c>
      <c r="B92" s="4" t="s">
        <f>=HYPERLINK("https://leilaoonline.com.br/lote/detalhe/248252", "SUCATA DE CAMINHÃO MERCEDES BENZ. (VENDA SEM DIREITO A DOCUMENTAÇÃO) - S/FR. - LOC. SANTA ELISA")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=HYPERLINK("https://leilaoonline.com.br/lote/detalhe/248253", "10814")</f>
      </c>
      <c r="B93" s="4" t="s">
        <f>=HYPERLINK("https://leilaoonline.com.br/lote/detalhe/248253", "ÁREA DE VIVÊNCIA; ANO 2012. - FR14004624.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=HYPERLINK("https://leilaoonline.com.br/lote/detalhe/248208", "10815")</f>
      </c>
      <c r="B94" s="4" t="s">
        <f>=HYPERLINK("https://leilaoonline.com.br/lote/detalhe/248208", "ÁREA DE VIVÊNCIA; ANO 2019. - FR14004619.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=HYPERLINK("https://leilaoonline.com.br/lote/detalhe/248202", "10816")</f>
      </c>
      <c r="B95" s="4" t="s">
        <f>=HYPERLINK("https://leilaoonline.com.br/lote/detalhe/248202", "TRANSBORDO TMA VTX 14000; ANO 2017. - FR14803012. - LOC. SANTA ELISA")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=HYPERLINK("https://leilaoonline.com.br/lote/detalhe/248205", "10817")</f>
      </c>
      <c r="B96" s="4" t="s">
        <f>=HYPERLINK("https://leilaoonline.com.br/lote/detalhe/248205", " 2 BOMBAS EBERLE; ANO 2004. - S/FR. - LOC. SANTA ELISA")</f>
      </c>
      <c r="C96" s="4" t="inlineStr">
        <is>
          <t>Vendido</t>
        </is>
      </c>
      <c r="D96" s="4" t="inlineStr">
        <is>
          <t>42</t>
        </is>
      </c>
      <c r="E96" s="5" t="inlineStr">
        <is>
          <t>5.200,00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=HYPERLINK("https://leilaoonline.com.br/lote/detalhe/248203", "10818")</f>
      </c>
      <c r="B97" s="4" t="s">
        <f>=HYPERLINK("https://leilaoonline.com.br/lote/detalhe/248203", " 2 CHASSIS DE MOTOBOMBA. - FR13005014/FR14005064. - LOC. SANTA ELISA")</f>
      </c>
      <c r="C97" s="4" t="inlineStr">
        <is>
          <t>Vendido</t>
        </is>
      </c>
      <c r="D97" s="4" t="inlineStr">
        <is>
          <t>2</t>
        </is>
      </c>
      <c r="E97" s="5" t="inlineStr">
        <is>
          <t>3.100,00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=HYPERLINK("https://leilaoonline.com.br/lote/detalhe/248278", "10819")</f>
      </c>
      <c r="B98" s="4" t="s">
        <f>=HYPERLINK("https://leilaoonline.com.br/lote/detalhe/248278", "CAMINHÃO VOLKSWAGEN 31.320; ANO 2007. (VENDA SEM DIREITO A DOCUMENTAÇÃO) - FR13001031. - LOC. MB")</f>
      </c>
      <c r="C98" s="4" t="inlineStr">
        <is>
          <t>Vendido</t>
        </is>
      </c>
      <c r="D98" s="4" t="inlineStr">
        <is>
          <t>5</t>
        </is>
      </c>
      <c r="E98" s="5" t="inlineStr">
        <is>
          <t>22.000,00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=HYPERLINK("https://leilaoonline.com.br/lote/detalhe/248276", "10820")</f>
      </c>
      <c r="B99" s="4" t="s">
        <f>=HYPERLINK("https://leilaoonline.com.br/lote/detalhe/248276", "CAMINHÃO VOLKSWAGEN 31.310; ANO 2005. (VENDA SEM DIREITO A DOCUMENTAÇÃO) - FR13001027. - LOC. MB")</f>
      </c>
      <c r="C99" s="4" t="inlineStr">
        <is>
          <t>Vendido</t>
        </is>
      </c>
      <c r="D99" s="4" t="inlineStr">
        <is>
          <t>43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=HYPERLINK("https://leilaoonline.com.br/lote/detalhe/248285", "10821")</f>
      </c>
      <c r="B100" s="4" t="s">
        <f>=HYPERLINK("https://leilaoonline.com.br/lote/detalhe/248285", "CAMINHÃO MERCEDES BENZ 2831; ANO 2006. (COM MUNCK VEICULAR USICAMP AGR 9000 CAP. 4.500 KG.) - (VENDA SEM DIREITO A DOCUMENTAÇÃO) - FR14001023/PL289463. - LOC. MB")</f>
      </c>
      <c r="C100" s="4" t="inlineStr">
        <is>
          <t>Vendido</t>
        </is>
      </c>
      <c r="D100" s="4" t="inlineStr">
        <is>
          <t>56</t>
        </is>
      </c>
      <c r="E100" s="5" t="inlineStr">
        <is>
          <t>65.000,00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=HYPERLINK("https://leilaoonline.com.br/lote/detalhe/248283", "10822")</f>
      </c>
      <c r="B101" s="4" t="s">
        <f>=HYPERLINK("https://leilaoonline.com.br/lote/detalhe/248283", "CAMINHÃO VOLKSWAGEN 31.320; ANO 2007. (VENDA SEM DIREITO A DOCUMENTAÇÃO) - FR13001034. - LOC. MB")</f>
      </c>
      <c r="C101" s="4" t="inlineStr">
        <is>
          <t>Vendido</t>
        </is>
      </c>
      <c r="D101" s="4" t="inlineStr">
        <is>
          <t>24</t>
        </is>
      </c>
      <c r="E101" s="5" t="inlineStr">
        <is>
          <t>33.000,00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=HYPERLINK("https://leilaoonline.com.br/lote/detalhe/248272", "10823")</f>
      </c>
      <c r="B102" s="4" t="s">
        <f>=HYPERLINK("https://leilaoonline.com.br/lote/detalhe/248272", "CAMINHÃO VOLKSWAGEN 31.320 CNC 6X4; ANO 2007/2007; BRANCO. (VENDA SEM DIREITO A DOCUMENTAÇÃO) - FR13001035. - LOC. MB")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29.000,00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=HYPERLINK("https://leilaoonline.com.br/lote/detalhe/248289", "10824")</f>
      </c>
      <c r="B103" s="4" t="s">
        <f>=HYPERLINK("https://leilaoonline.com.br/lote/detalhe/248289", "CAMINHÃO VOLKSWAGEN 31.320; ANO 2007. (VENDA SEM DIREITO A DOCUMENTAÇÃO) - FR13001030. - LOC. MB")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=HYPERLINK("https://leilaoonline.com.br/lote/detalhe/248290", "10825")</f>
      </c>
      <c r="B104" s="4" t="s">
        <f>=HYPERLINK("https://leilaoonline.com.br/lote/detalhe/248290", "CAMINHÃO FORD CARGO 2425; ANO 2000/2000; BRANCO. (CARROCERIA MUNCK MICHELETO) - (VENDA SEM DIREITO A DOCUMENTAÇÃO) - FR13001019/PL286787.  - LOC.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=HYPERLINK("https://leilaoonline.com.br/lote/detalhe/248287", "10826")</f>
      </c>
      <c r="B105" s="4" t="s">
        <f>=HYPERLINK("https://leilaoonline.com.br/lote/detalhe/248287", "VOLKSWAGEN KOMBI; ANO 2007; BRANCA. (VENDA SEM DIREITO A DOCUMENTAÇÃO) - FR13006002. - LOC. MB")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=HYPERLINK("https://leilaoonline.com.br/lote/detalhe/248284", "10827")</f>
      </c>
      <c r="B106" s="4" t="s">
        <f>=HYPERLINK("https://leilaoonline.com.br/lote/detalhe/248284", "CAMINHÃO FORD CARGO 2622; ANO 2003/2003; BRANCO. (CARROCERIA COMBOIO LUBRIFICAÇÃO) - (VENDA SEM DIREITO A DOCUMENTAÇÃO) - FR13001002. - LOC. MB")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=HYPERLINK("https://leilaoonline.com.br/lote/detalhe/248224", "10828")</f>
      </c>
      <c r="B107" s="4" t="s">
        <f>=HYPERLINK("https://leilaoonline.com.br/lote/detalhe/248224", "DOLLY RANDON RE DL; ANO 2003/2003; VERDE. (VENDA SEM DIREITO A DOCUMENTAÇÃO.) - FR11004130. - LOC. MB")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=HYPERLINK("https://leilaoonline.com.br/lote/detalhe/248207", "10829")</f>
      </c>
      <c r="B108" s="4" t="s">
        <f>=HYPERLINK("https://leilaoonline.com.br/lote/detalhe/248207", "ROLÃO DA MOENDA. - S/FR. - LOC. MB")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=HYPERLINK("https://leilaoonline.com.br/lote/detalhe/248226", "10830")</f>
      </c>
      <c r="B109" s="4" t="s">
        <f>=HYPERLINK("https://leilaoonline.com.br/lote/detalhe/248226", "SEMI REBOQUE RANDON SR CA; ANO 2003/2003; VERDE. - FR11004338. - LOC. MB")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=HYPERLINK("https://leilaoonline.com.br/lote/detalhe/248225", "10831")</f>
      </c>
      <c r="B110" s="4" t="s">
        <f>=HYPERLINK("https://leilaoonline.com.br/lote/detalhe/248225", "DOLLY RANDON RE DL; ANO 2002/2002; VERDE. (VENDA SEM DIREITO A DOCUMENTAÇÃO.) - FR11004114. - LOC. MB")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=HYPERLINK("https://leilaoonline.com.br/lote/detalhe/248221", "10832")</f>
      </c>
      <c r="B111" s="4" t="s">
        <f>=HYPERLINK("https://leilaoonline.com.br/lote/detalhe/248221", "CHASSI DE SEMI REBOQUE BASCULANTE RANDON SR BA; ANO 2004/2004; AZUL. - FR14004009. - LOC. MB")</f>
      </c>
      <c r="C111" s="4" t="inlineStr">
        <is>
          <t>Não vendido</t>
        </is>
      </c>
      <c r="D111" s="4" t="inlineStr">
        <is>
          <t>14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=HYPERLINK("https://leilaoonline.com.br/lote/detalhe/248275", "10833")</f>
      </c>
      <c r="B112" s="4" t="s">
        <f>=HYPERLINK("https://leilaoonline.com.br/lote/detalhe/248275", "REBOQUE RANDON 8.00M; ANO 1996 COM ÁREA DE VIVÊNCIA GRANDE. (VENDA SEM DIREITO A DOCUMENTAÇÃO) - FR13004147. - LOC. MB")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=HYPERLINK("https://leilaoonline.com.br/lote/detalhe/248286", "10834")</f>
      </c>
      <c r="B113" s="4" t="s">
        <f>=HYPERLINK("https://leilaoonline.com.br/lote/detalhe/248286", "REBOQUE RANDON 8.00M; ANO 1996 COM ÁREA DE VIVÊNCIA GRANDE. (VENDA SEM DIREITO A DOCUMENTAÇÃO) - FR13004150. - LOC. MB")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26.000,00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=HYPERLINK("https://leilaoonline.com.br/lote/detalhe/248237", "10835")</f>
      </c>
      <c r="B114" s="4" t="s">
        <f>=HYPERLINK("https://leilaoonline.com.br/lote/detalhe/248237", "TORRE DE OBSERVAÇÃO. - S/FR. - LOC. VALE DO ROSÁRIO")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=HYPERLINK("https://leilaoonline.com.br/lote/detalhe/248259", "10836")</f>
      </c>
      <c r="B115" s="4" t="s">
        <f>=HYPERLINK("https://leilaoonline.com.br/lote/detalhe/248259", " APROX. 30 RODAS 1000X20. - S/FR. - LOC. VALE DO ROSÁRIO")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=HYPERLINK("https://leilaoonline.com.br/lote/detalhe/248257", "10837")</f>
      </c>
      <c r="B116" s="4" t="s">
        <f>=HYPERLINK("https://leilaoonline.com.br/lote/detalhe/248257", "APROX. 6 PNEUS DE QUADRICICLO. - S/FR. - LOC. VALE DO ROSÁRIO")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=HYPERLINK("https://leilaoonline.com.br/lote/detalhe/248255", "10838")</f>
      </c>
      <c r="B117" s="4" t="s">
        <f>=HYPERLINK("https://leilaoonline.com.br/lote/detalhe/248255", "TRATOR VALTRA BH 160; ANO 2006. - FR11002110. (VENDA SEM PNEUS)  - LOC. VALE DO ROSÁRIO")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66.000,00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=HYPERLINK("https://leilaoonline.com.br/lote/detalhe/248220", "10839")</f>
      </c>
      <c r="B118" s="4" t="s">
        <f>=HYPERLINK("https://leilaoonline.com.br/lote/detalhe/248220", "HIDRO ROLL IRRIGABRASIL; ANO 2007. - FR11003471. - LOC. VALE DO ROSÁRIO")</f>
      </c>
      <c r="C118" s="4" t="inlineStr">
        <is>
          <t>Vendido</t>
        </is>
      </c>
      <c r="D118" s="4" t="inlineStr">
        <is>
          <t>8</t>
        </is>
      </c>
      <c r="E118" s="5" t="inlineStr">
        <is>
          <t>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=HYPERLINK("https://leilaoonline.com.br/lote/detalhe/248250", "10840")</f>
      </c>
      <c r="B119" s="4" t="s">
        <f>=HYPERLINK("https://leilaoonline.com.br/lote/detalhe/248250", "ÔNIBUS MERCEDES BENZ L1318 6X4; ANO 1995. - FR14008002. (VENDA SEM DIREITO A DOCUMENTAÇÃO.) - LOC.  VALE DO ROSÁRIO")</f>
      </c>
      <c r="C119" s="4" t="inlineStr">
        <is>
          <t>Vendido</t>
        </is>
      </c>
      <c r="D119" s="4" t="inlineStr">
        <is>
          <t>30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=HYPERLINK("https://leilaoonline.com.br/lote/detalhe/248238", "10841")</f>
      </c>
      <c r="B120" s="4" t="s">
        <f>=HYPERLINK("https://leilaoonline.com.br/lote/detalhe/248238", "CAMINHÃO VOLKSWAGEN 26.220; ANO 2005/2005; BRANCO. (CARROCERIA BÁU OFICINA COM CILINDRO DE AR E MOTOR) - (VENDA SEM DIREITO A DOCUMENTAÇÃO.) - FR11001069/FR11005058. - LOC. VALE DO ROSÁRIO 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48.000,00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=HYPERLINK("https://leilaoonline.com.br/lote/detalhe/248213", "10842")</f>
      </c>
      <c r="B121" s="4" t="s">
        <f>=HYPERLINK("https://leilaoonline.com.br/lote/detalhe/248213", "BÁU OFICINA GASCOM FURGÃO. - FR211996. - LOC. VALE DO ROSÁRIO")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3.300,00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=HYPERLINK("https://leilaoonline.com.br/lote/detalhe/248214", "10843")</f>
      </c>
      <c r="B122" s="4" t="s">
        <f>=HYPERLINK("https://leilaoonline.com.br/lote/detalhe/248214", "HIDRO ROLL IRRIGABRASIL; ANO 2004. - FR14003021. - LOC. VALE DO ROSÁRIO")</f>
      </c>
      <c r="C122" s="4" t="inlineStr">
        <is>
          <t>Vendido</t>
        </is>
      </c>
      <c r="D122" s="4" t="inlineStr">
        <is>
          <t>55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=HYPERLINK("https://leilaoonline.com.br/lote/detalhe/248247", "10844")</f>
      </c>
      <c r="B123" s="4" t="s">
        <f>=HYPERLINK("https://leilaoonline.com.br/lote/detalhe/248247", "CAMINHÃO FORD CARGO 2422; ANO 2002/2002; PRATA. - FR11001044. - (VENDA SEM DIREITO A DOCUMENTAÇÃO.) - LOC. VALE DO ROSÁRIO")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=HYPERLINK("https://leilaoonline.com.br/lote/detalhe/248211", "10845")</f>
      </c>
      <c r="B124" s="4" t="s">
        <f>=HYPERLINK("https://leilaoonline.com.br/lote/detalhe/248211", "COMBOIO DE LUBRIFICAÇÃO BOZZA. - FR1000012. - LOC. VALE DO ROSÁRIO")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=HYPERLINK("https://leilaoonline.com.br/lote/detalhe/248244", "10846")</f>
      </c>
      <c r="B125" s="4" t="s">
        <f>=HYPERLINK("https://leilaoonline.com.br/lote/detalhe/248244", "ÔNIBUS MERCEDES BENZ L1318; ANO 1995. (VENDA SEM DIREITO A DOCUMENTAÇÃO) - FR14008001. - LOC. VALE DO ROSÁRIO")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=HYPERLINK("https://leilaoonline.com.br/lote/detalhe/248222", "10847")</f>
      </c>
      <c r="B126" s="4" t="s">
        <f>=HYPERLINK("https://leilaoonline.com.br/lote/detalhe/248222", "SUCATA DE CABINE DE CAMINHÃO COM MOTOR MERCEDES BENZ - SINISTRADO - (VENDA SEM DIREITO A DOCUMENTAÇÃO.) - S/FR. - LOC. VALE DO ROSÁRIO")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=HYPERLINK("https://leilaoonline.com.br/lote/detalhe/248215", "10848")</f>
      </c>
      <c r="B127" s="4" t="s">
        <f>=HYPERLINK("https://leilaoonline.com.br/lote/detalhe/248215", "APROX. 40 MOTORES DE DIVERSOS TAMANHOS E POTÊNCIAS. - 10 TRANSFORMADORES DE DIVERSAS POTÊNCIAS. - S/FR. - LOC. VALE DO ROSÁRIO ")</f>
      </c>
      <c r="C127" s="4" t="inlineStr">
        <is>
          <t>Vendido</t>
        </is>
      </c>
      <c r="D127" s="4" t="inlineStr">
        <is>
          <t>109</t>
        </is>
      </c>
      <c r="E127" s="5" t="inlineStr">
        <is>
          <t>132.000,00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=HYPERLINK("https://leilaoonline.com.br/lote/detalhe/248236", "10851")</f>
      </c>
      <c r="B128" s="4" t="s">
        <f>=HYPERLINK("https://leilaoonline.com.br/lote/detalhe/248236", "COLHEDORA JOHN DEERE 3522; ANO 2012. - FR93421. - LOC. JUNQUEIRA")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=HYPERLINK("https://leilaoonline.com.br/lote/detalhe/248280", "10852")</f>
      </c>
      <c r="B129" s="4" t="s">
        <f>=HYPERLINK("https://leilaoonline.com.br/lote/detalhe/248280", "REBOQUE FACCHINI 7.50M; ANO 1995 COM TRANSBORDO ANTONIOSI ATA 12000 12T CAIXOTE DUPLO. (VENDA SEM DIREITO A DOCUMENTAÇÃO) - FR121255. - LOC. JUNQUEIRA")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=HYPERLINK("https://leilaoonline.com.br/lote/detalhe/248210", "10853")</f>
      </c>
      <c r="B130" s="4" t="s">
        <f>=HYPERLINK("https://leilaoonline.com.br/lote/detalhe/248210", "REBOQUE BANDEIRANTE JFI 500; ANO 2013/2013; CINZA. (CARRETINHA SERVIÇOS GERAIS) - FR92840. - LOC.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=HYPERLINK("https://leilaoonline.com.br/lote/detalhe/248204", "10854")</f>
      </c>
      <c r="B131" s="4" t="s">
        <f>=HYPERLINK("https://leilaoonline.com.br/lote/detalhe/248204", "PLANTADORA ANTONIOSI PCP 1102; ANO 2012. - FR92830. - LOC. JUNQUEIRA")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=HYPERLINK("https://leilaoonline.com.br/lote/detalhe/248233", "10855")</f>
      </c>
      <c r="B132" s="4" t="s">
        <f>=HYPERLINK("https://leilaoonline.com.br/lote/detalhe/248233", "CARRETA TANQUE CAP. 5.000 LTS. ANO 2011. - FR92772. - LOC. JUNQUEIRA")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=HYPERLINK("https://leilaoonline.com.br/lote/detalhe/248271", "10856")</f>
      </c>
      <c r="B133" s="4" t="s">
        <f>=HYPERLINK("https://leilaoonline.com.br/lote/detalhe/248271", "CAMINHÃO MERCEDES BENZ 2220 6X4; ANO 1981. (CARROCERIA BASCULANTE) - FR119689/FR58625. (VENDA SEM DIREITO A DOCUMENTAÇÃO) - LOC. JUNQUEIRA ")</f>
      </c>
      <c r="C133" s="4" t="inlineStr">
        <is>
          <t>Vendido</t>
        </is>
      </c>
      <c r="D133" s="4" t="inlineStr">
        <is>
          <t>31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=HYPERLINK("https://leilaoonline.com.br/lote/detalhe/248246", "10857")</f>
      </c>
      <c r="B134" s="4" t="s">
        <f>=HYPERLINK("https://leilaoonline.com.br/lote/detalhe/248246", "QUADRICICLO HONDA;  ANO 2014. - FR27023. - LOC. JUNQUEIRA")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=HYPERLINK("https://leilaoonline.com.br/lote/detalhe/248241", "10858")</f>
      </c>
      <c r="B135" s="4" t="s">
        <f>=HYPERLINK("https://leilaoonline.com.br/lote/detalhe/248241", "QUADRICICLO HONDA. - S/FR. - LOC. JUNQUEIRA")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=HYPERLINK("https://leilaoonline.com.br/lote/detalhe/248232", "10859")</f>
      </c>
      <c r="B136" s="4" t="s">
        <f>=HYPERLINK("https://leilaoonline.com.br/lote/detalhe/248232", "CAMINHÃO MERCEDES BENZ 3344S 6X4; ANO 2014/2014; BRANCO. - FR131240. - LOC. JUNQUEIRA")</f>
      </c>
      <c r="C136" s="4" t="inlineStr">
        <is>
          <t>Não vendido</t>
        </is>
      </c>
      <c r="D136" s="4" t="inlineStr">
        <is>
          <t>46</t>
        </is>
      </c>
      <c r="E136" s="5" t="inlineStr">
        <is>
          <t>65.000,00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=HYPERLINK("https://leilaoonline.com.br/lote/detalhe/248231", "10860")</f>
      </c>
      <c r="B137" s="4" t="s">
        <f>=HYPERLINK("https://leilaoonline.com.br/lote/detalhe/248231", "CARRETA COMBOIO; ANO 2003. - FR92508. - LOC. JUNQUEIRA")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=HYPERLINK("https://leilaoonline.com.br/lote/detalhe/248223", "10861")</f>
      </c>
      <c r="B138" s="4" t="s">
        <f>=HYPERLINK("https://leilaoonline.com.br/lote/detalhe/248223", "TRANSBORDO SERMAG SMR 10000; ANO 2008. - S/FR. - LOC. JUNQUEIRA")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=HYPERLINK("https://leilaoonline.com.br/lote/detalhe/248235", "10862")</f>
      </c>
      <c r="B139" s="4" t="s">
        <f>=HYPERLINK("https://leilaoonline.com.br/lote/detalhe/248235", "  2 TRANBORDOS SERMAG SMR 10500 10T; ANO 2008. - FR10138/FR10128. - LOC. JUNQUEIRA")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=HYPERLINK("https://leilaoonline.com.br/lote/detalhe/248245", "10863")</f>
      </c>
      <c r="B140" s="4" t="s">
        <f>=HYPERLINK("https://leilaoonline.com.br/lote/detalhe/248245", "REBOQUE FACCHINI SRFPR; ANO 1995/1995; CINZA. - FR121290. - LOC. JUNQUEIRA")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=HYPERLINK("https://leilaoonline.com.br/lote/detalhe/248239", "10864")</f>
      </c>
      <c r="B141" s="4" t="s">
        <f>=HYPERLINK("https://leilaoonline.com.br/lote/detalhe/248239", "REBOQUE FACCHINI SRFPR; ANO 1995/1995; CINZA. - FR121294. - LOC. JUNQUEIRA")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44.000,00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=HYPERLINK("https://leilaoonline.com.br/lote/detalhe/248258", "10865")</f>
      </c>
      <c r="B142" s="4" t="s">
        <f>=HYPERLINK("https://leilaoonline.com.br/lote/detalhe/248258", "REBOQUE FACCHINI SRFPR; ANO 1995/1995; CINZA. - FR121284. - LOC. JUNQUEIRA (VENDA SOMENTE PARA COMPRADORES DO ESTADO DE SÃO PAULO)")</f>
      </c>
      <c r="C142" s="4" t="inlineStr">
        <is>
          <t>Vendido</t>
        </is>
      </c>
      <c r="D142" s="4" t="inlineStr">
        <is>
          <t>31</t>
        </is>
      </c>
      <c r="E142" s="5" t="inlineStr">
        <is>
          <t>45.000,00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=HYPERLINK("https://leilaoonline.com.br/lote/detalhe/247022", "16609")</f>
      </c>
      <c r="B143" s="4" t="s">
        <f>=HYPERLINK("https://leilaoonline.com.br/lote/detalhe/247022", "TRATOR CASE MX 235; ANO 2013. - FR163502. - LOC. UNIVALEM")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=HYPERLINK("https://leilaoonline.com.br/lote/detalhe/247336", "31099")</f>
      </c>
      <c r="B144" s="4" t="s">
        <f>=HYPERLINK("https://leilaoonline.com.br/lote/detalhe/247336", "SUCATA DE COLHEDORA JOHN DEERE CH570 1L; ANO 2018. (QUEIMADA) - FR163652. - LOC. JATAÍ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=HYPERLINK("https://leilaoonline.com.br/lote/detalhe/247295", "31359")</f>
      </c>
      <c r="B145" s="4" t="s">
        <f>=HYPERLINK("https://leilaoonline.com.br/lote/detalhe/247295", "CARRETA ABRIGO FAB. PRÓPRIA. - S/FR. - LOC.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=HYPERLINK("https://leilaoonline.com.br/lote/detalhe/248406", "31391")</f>
      </c>
      <c r="B146" s="4" t="s">
        <f>=HYPERLINK("https://leilaoonline.com.br/lote/detalhe/248406", "TRANSBORDO SANTA IZABEL TCS 12T; ANO 2010. - FR68027.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=HYPERLINK("https://leilaoonline.com.br/lote/detalhe/249286", "31721")</f>
      </c>
      <c r="B147" s="4" t="s">
        <f>=HYPERLINK("https://leilaoonline.com.br/lote/detalhe/249286", "CARROCERIA TORTA DE FILTRO; ANO 2013. - FR4455088. - LOC. CAARAPÓ")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=HYPERLINK("https://leilaoonline.com.br/lote/detalhe/247769", "31733")</f>
      </c>
      <c r="B148" s="4" t="s">
        <f>=HYPERLINK("https://leilaoonline.com.br/lote/detalhe/247769", "TRATOR JOHN DEERE 7210J 4X4; ANO 2016. - FR4435154. - LOC. CAARAPÓ")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29.000,00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=HYPERLINK("https://leilaoonline.com.br/lote/detalhe/248219", "31778")</f>
      </c>
      <c r="B149" s="4" t="s">
        <f>=HYPERLINK("https://leilaoonline.com.br/lote/detalhe/248219", "CULTIVADOR C/ 02 TANQUES CARDEROLI; ANO 2015; AZUL. - S/FR. - LOC. JUNQUEIRA")</f>
      </c>
      <c r="C149" s="4" t="inlineStr">
        <is>
          <t>Vendido</t>
        </is>
      </c>
      <c r="D149" s="4" t="inlineStr">
        <is>
          <t>27</t>
        </is>
      </c>
      <c r="E149" s="5" t="inlineStr">
        <is>
          <t>3.900,00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=HYPERLINK("https://leilaoonline.com.br/lote/detalhe/247030", "31789")</f>
      </c>
      <c r="B150" s="4" t="s">
        <f>=HYPERLINK("https://leilaoonline.com.br/lote/detalhe/247030", "CAMINHÃO VOLKSWAGEN 31.320 CNC 6X4; ANO 2010/2010; BRANCO; CARROCERIA TRANSBORDO ANTONIOSI CAIXOTE DUPLO. - FR81490. - LOC. UNIVALEM (VENDA SOMENTE PARA COMPRADORES DO ESTADO DE SÃO PAULO)")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109.000,00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=HYPERLINK("https://leilaoonline.com.br/lote/detalhe/247313", "32173")</f>
      </c>
      <c r="B151" s="4" t="s">
        <f>=HYPERLINK("https://leilaoonline.com.br/lote/detalhe/247313", "ENLEIRADEIRA DMB. - FR48074. - LOC. IPAUSSU")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=HYPERLINK("https://leilaoonline.com.br/lote/detalhe/247314", "32174")</f>
      </c>
      <c r="B152" s="4" t="s">
        <f>=HYPERLINK("https://leilaoonline.com.br/lote/detalhe/247314", " ENXADA ROTATIVA UNIVERSAL. - FR48158. - LOC. IPAUSSU")</f>
      </c>
      <c r="C152" s="4" t="inlineStr">
        <is>
          <t>Vendido</t>
        </is>
      </c>
      <c r="D152" s="4" t="inlineStr">
        <is>
          <t>28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=HYPERLINK("https://leilaoonline.com.br/lote/detalhe/247279", "32185")</f>
      </c>
      <c r="B153" s="4" t="s">
        <f>=HYPERLINK("https://leilaoonline.com.br/lote/detalhe/247279", "APROX. 68 PNEUS DIVERSOS; VEJA DESCRITIVO DE ITENS. - S/FR. - LOC. BARRA")</f>
      </c>
      <c r="C153" s="4" t="inlineStr">
        <is>
          <t>Vendido</t>
        </is>
      </c>
      <c r="D153" s="4" t="inlineStr">
        <is>
          <t>44</t>
        </is>
      </c>
      <c r="E153" s="5" t="inlineStr">
        <is>
          <t>9.950,00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=HYPERLINK("https://leilaoonline.com.br/lote/detalhe/247296", "32186")</f>
      </c>
      <c r="B154" s="4" t="s">
        <f>=HYPERLINK("https://leilaoonline.com.br/lote/detalhe/247296", "PRENSA HIDRÁULICA BOVENAU 30 TON. - S/FR. - LOC. JATAÍ")</f>
      </c>
      <c r="C154" s="4" t="inlineStr">
        <is>
          <t>Não vendido</t>
        </is>
      </c>
      <c r="D154" s="4" t="inlineStr">
        <is>
          <t>10</t>
        </is>
      </c>
      <c r="E154" s="5" t="inlineStr">
        <is>
          <t>1.400,00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=HYPERLINK("https://leilaoonline.com.br/lote/detalhe/247307", "32187")</f>
      </c>
      <c r="B155" s="4" t="s">
        <f>=HYPERLINK("https://leilaoonline.com.br/lote/detalhe/247307", "  6 PNEUS MICHELIN 750/65 R26 - MEGA X BIB - SUCATEADOS. - S/FR. - LOC. MARACAÍ")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=HYPERLINK("https://leilaoonline.com.br/lote/detalhe/247302", "32188")</f>
      </c>
      <c r="B156" s="4" t="s">
        <f>=HYPERLINK("https://leilaoonline.com.br/lote/detalhe/247302", " 7 BOMBAS DOSADORAS - SUCATEADAS / BANHO ULTRASÔNICO - SÉRIE 33011 SUCATEADO / ESPECTOFOTÔMETRO HACH DR 5000 - SÉRIE 1146596 SUCATEADO / BALANÇA BEL - SÉRIE 446267 SUCATEADA. - S/FR. - LOC. MARACAÍ")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=HYPERLINK("https://leilaoonline.com.br/lote/detalhe/247312", "32189")</f>
      </c>
      <c r="B157" s="4" t="s">
        <f>=HYPERLINK("https://leilaoonline.com.br/lote/detalhe/247312", "  10 IBC´S SUCATEADOS. - S/FR. - LOC. MARACAÍ")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=HYPERLINK("https://leilaoonline.com.br/lote/detalhe/247308", "32190")</f>
      </c>
      <c r="B158" s="4" t="s">
        <f>=HYPERLINK("https://leilaoonline.com.br/lote/detalhe/247308", " APROX. 10 TON. DE BORRACHA DE ESTEIRA. (LANCE POR KG) - S/FR. - LOC. MARACAÍ")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18.000,00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=HYPERLINK("https://leilaoonline.com.br/lote/detalhe/247311", "32191")</f>
      </c>
      <c r="B159" s="4" t="s">
        <f>=HYPERLINK("https://leilaoonline.com.br/lote/detalhe/247311", " APROX. 100 VALVULAS DE DIVERSOS MODELOS SUCATEADAS. - S/FR. - LOC. MARACAÍ")</f>
      </c>
      <c r="C159" s="4" t="inlineStr">
        <is>
          <t>Vendido</t>
        </is>
      </c>
      <c r="D159" s="4" t="inlineStr">
        <is>
          <t>79</t>
        </is>
      </c>
      <c r="E159" s="5" t="inlineStr">
        <is>
          <t>17.050,00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=HYPERLINK("https://leilaoonline.com.br/lote/detalhe/247309", "32192")</f>
      </c>
      <c r="B160" s="4" t="s">
        <f>=HYPERLINK("https://leilaoonline.com.br/lote/detalhe/247309", "COLUNA DE DESTILAÇÃO APARELHO 3 MOD. 120³ - INOX. - S/FR. - LOC. MARACAÍ")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=HYPERLINK("https://leilaoonline.com.br/lote/detalhe/247310", "32193")</f>
      </c>
      <c r="B161" s="4" t="s">
        <f>=HYPERLINK("https://leilaoonline.com.br/lote/detalhe/247310", "IMPLEMENTO CULTIV. QUEBRA LOMBO 16 DISCOS. - FR48047. - LOC. IPAUSSU")</f>
      </c>
      <c r="C161" s="4" t="inlineStr">
        <is>
          <t>Não vendido</t>
        </is>
      </c>
      <c r="D161" s="4" t="inlineStr">
        <is>
          <t>42</t>
        </is>
      </c>
      <c r="E161" s="5" t="inlineStr">
        <is>
          <t>8.400,00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=HYPERLINK("https://leilaoonline.com.br/lote/detalhe/247303", "32194")</f>
      </c>
      <c r="B162" s="4" t="s">
        <f>=HYPERLINK("https://leilaoonline.com.br/lote/detalhe/247303", "PEÇA DE INOX FERROSO 430; APROX. 10 TON. (LANCE POR KG) - S/FR. - LOC. MARACAÍ")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0,70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=HYPERLINK("https://leilaoonline.com.br/lote/detalhe/247304", "32195")</f>
      </c>
      <c r="B163" s="4" t="s">
        <f>=HYPERLINK("https://leilaoonline.com.br/lote/detalhe/247304", "GRADE NIVELADORA C/ 36 DISCOS. - FR48152. - LOC. IPAUSSU")</f>
      </c>
      <c r="C163" s="4" t="inlineStr">
        <is>
          <t>Não vendido</t>
        </is>
      </c>
      <c r="D163" s="4" t="inlineStr">
        <is>
          <t>76</t>
        </is>
      </c>
      <c r="E163" s="5" t="inlineStr">
        <is>
          <t>16.650,00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=HYPERLINK("https://leilaoonline.com.br/lote/detalhe/247306", "32196")</f>
      </c>
      <c r="B164" s="4" t="s">
        <f>=HYPERLINK("https://leilaoonline.com.br/lote/detalhe/247306", "SUBSOLADOR STARA. - FR48055. - LOC. IPAUSSU")</f>
      </c>
      <c r="C164" s="4" t="inlineStr">
        <is>
          <t>Não vendido</t>
        </is>
      </c>
      <c r="D164" s="4" t="inlineStr">
        <is>
          <t>77</t>
        </is>
      </c>
      <c r="E164" s="5" t="inlineStr">
        <is>
          <t>17.600,00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=HYPERLINK("https://leilaoonline.com.br/lote/detalhe/247305", "32197")</f>
      </c>
      <c r="B165" s="4" t="s">
        <f>=HYPERLINK("https://leilaoonline.com.br/lote/detalhe/247305", "TRANSBORDO ANTONIOSI ATA 12000 12T. - FR47078. - LOC. IPAUSSU")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=HYPERLINK("https://leilaoonline.com.br/lote/detalhe/248045", "32200")</f>
      </c>
      <c r="B166" s="4" t="s">
        <f>=HYPERLINK("https://leilaoonline.com.br/lote/detalhe/248045", "DOLLY RANDON; ANO 2009. (VENDA SEM DIREITO A DOCUMENTAÇÃO) - FR4451605. - LOC. CAARAPÓ")</f>
      </c>
      <c r="C166" s="4" t="inlineStr">
        <is>
          <t>Vendido</t>
        </is>
      </c>
      <c r="D166" s="4" t="inlineStr">
        <is>
          <t>5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=HYPERLINK("https://leilaoonline.com.br/lote/detalhe/248036", "32201")</f>
      </c>
      <c r="B167" s="4" t="s">
        <f>=HYPERLINK("https://leilaoonline.com.br/lote/detalhe/248036", "CULTIVADOR DIST. ADUBO DMB 2L; ANO 2018. - FR4445329. - LOC. CAARAPÓ")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=HYPERLINK("https://leilaoonline.com.br/lote/detalhe/248038", "32202")</f>
      </c>
      <c r="B168" s="4" t="s">
        <f>=HYPERLINK("https://leilaoonline.com.br/lote/detalhe/248038", "CULTIVADOR DIST. ADUBO DMB 2L; ANO 2018. - FR4445331. - LOC. CAARAPÓ")</f>
      </c>
      <c r="C168" s="4" t="inlineStr">
        <is>
          <t>Não vendido</t>
        </is>
      </c>
      <c r="D168" s="4" t="inlineStr">
        <is>
          <t>6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=HYPERLINK("https://leilaoonline.com.br/lote/detalhe/248029", "32203")</f>
      </c>
      <c r="B169" s="4" t="s">
        <f>=HYPERLINK("https://leilaoonline.com.br/lote/detalhe/248029", "CULTIVADOR DIST. ADUBO DMB 2L; ANO 2018. - FR4445330. - LOC. CAARAPÓ")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=HYPERLINK("https://leilaoonline.com.br/lote/detalhe/248042", "32204")</f>
      </c>
      <c r="B170" s="4" t="s">
        <f>=HYPERLINK("https://leilaoonline.com.br/lote/detalhe/248042", "CAMINHÃO VOLVO FM 500 6X4T; ANO 2013/2013; BRANCO. - FR4415035. - LOC. CAARAPÓ")</f>
      </c>
      <c r="C170" s="4" t="inlineStr">
        <is>
          <t>Vendido</t>
        </is>
      </c>
      <c r="D170" s="4" t="inlineStr">
        <is>
          <t>42</t>
        </is>
      </c>
      <c r="E170" s="5" t="inlineStr">
        <is>
          <t>89.000,00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=HYPERLINK("https://leilaoonline.com.br/lote/detalhe/248032", "32205")</f>
      </c>
      <c r="B171" s="4" t="s">
        <f>=HYPERLINK("https://leilaoonline.com.br/lote/detalhe/248032", "CULTIVADOR DMB 2L; ANO 2018. - FR4445332. - LOC. CAARAPÓ")</f>
      </c>
      <c r="C171" s="4" t="inlineStr">
        <is>
          <t>Não vendido</t>
        </is>
      </c>
      <c r="D171" s="4" t="inlineStr">
        <is>
          <t>11</t>
        </is>
      </c>
      <c r="E171" s="5" t="inlineStr">
        <is>
          <t>2.800,00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=HYPERLINK("https://leilaoonline.com.br/lote/detalhe/248044", "32206")</f>
      </c>
      <c r="B172" s="4" t="s">
        <f>=HYPERLINK("https://leilaoonline.com.br/lote/detalhe/248044", "MOTO BOMBA OM 447 - A; ANO 2019. - FR164841. - LOC. CAARAPÓ")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=HYPERLINK("https://leilaoonline.com.br/lote/detalhe/248037", "32207")</f>
      </c>
      <c r="B173" s="4" t="s">
        <f>=HYPERLINK("https://leilaoonline.com.br/lote/detalhe/248037", " 2 ENLEIRADEIRAS; ANO 2010~2017. - FR4445123/FR4445298. - LOC. CAARAPÓ")</f>
      </c>
      <c r="C173" s="4" t="inlineStr">
        <is>
          <t>Vendido</t>
        </is>
      </c>
      <c r="D173" s="4" t="inlineStr">
        <is>
          <t>19</t>
        </is>
      </c>
      <c r="E173" s="5" t="inlineStr">
        <is>
          <t>4.600,00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=HYPERLINK("https://leilaoonline.com.br/lote/detalhe/248040", "32209")</f>
      </c>
      <c r="B174" s="4" t="s">
        <f>=HYPERLINK("https://leilaoonline.com.br/lote/detalhe/248040", "  3 MÁQUINAS DE SOLDA;  APROX. 15 MOTORES DE PARTIDA E 5 ALTERNADORES. - S/FR. - LOC. CAARAPÓ  ")</f>
      </c>
      <c r="C174" s="4" t="inlineStr">
        <is>
          <t>Vendido</t>
        </is>
      </c>
      <c r="D174" s="4" t="inlineStr">
        <is>
          <t>9</t>
        </is>
      </c>
      <c r="E174" s="5" t="inlineStr">
        <is>
          <t>1.900,00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=HYPERLINK("https://leilaoonline.com.br/lote/detalhe/248047", "32210")</f>
      </c>
      <c r="B175" s="4" t="s">
        <f>=HYPERLINK("https://leilaoonline.com.br/lote/detalhe/248047", "ÁREA DE VIVÊNCIA FABRICAÇÃO PRÓPRIA. - S/FR. - LOC. PASSATEMPO")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=HYPERLINK("https://leilaoonline.com.br/lote/detalhe/248049", "32212")</f>
      </c>
      <c r="B176" s="4" t="s">
        <f>=HYPERLINK("https://leilaoonline.com.br/lote/detalhe/248049", "CHASSI DE MOTO BOMBA MWM 6.12 TCA; ANO 2007. - S/FR. - LOC. PASSATEMPO")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=HYPERLINK("https://leilaoonline.com.br/lote/detalhe/248027", "32213")</f>
      </c>
      <c r="B177" s="4" t="s">
        <f>=HYPERLINK("https://leilaoonline.com.br/lote/detalhe/248027", "MOTO BOMBA MWM 6.12 TCA; ANO 2007. - FR9005006. - LOC. PASSATEMPO")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7.500,00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=HYPERLINK("https://leilaoonline.com.br/lote/detalhe/248031", "32214")</f>
      </c>
      <c r="B178" s="4" t="s">
        <f>=HYPERLINK("https://leilaoonline.com.br/lote/detalhe/248031", "HIDRO ROLL IRRIGA BRASIL; ANO 2008. - FR4003078.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=HYPERLINK("https://leilaoonline.com.br/lote/detalhe/248035", "32217")</f>
      </c>
      <c r="B179" s="4" t="s">
        <f>=HYPERLINK("https://leilaoonline.com.br/lote/detalhe/248035", "GRADE DESTORROADORA CIVEMASSA; ANO 2011. - FR9003078. - LOC. RIO BRILHANTE")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=HYPERLINK("https://leilaoonline.com.br/lote/detalhe/248039", "32218")</f>
      </c>
      <c r="B180" s="4" t="s">
        <f>=HYPERLINK("https://leilaoonline.com.br/lote/detalhe/248039", "GRADE DESTORROADORA CIVEMASSA; ANO 2011. - FR294993. - LOC. RIO BRILHANTE")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5.100,00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=HYPERLINK("https://leilaoonline.com.br/lote/detalhe/248043", "32219")</f>
      </c>
      <c r="B181" s="4" t="s">
        <f>=HYPERLINK("https://leilaoonline.com.br/lote/detalhe/248043", "GRADE DESTORROADORA CIVEMASSA; ANO 2011. - FR294450. - LOC. RIO BRILHANTE")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5.700,00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=HYPERLINK("https://leilaoonline.com.br/lote/detalhe/248048", "32220")</f>
      </c>
      <c r="B182" s="4" t="s">
        <f>=HYPERLINK("https://leilaoonline.com.br/lote/detalhe/248048", "GRADE; ANO 2011. - FR9003075. - LOC. RIO BRILHANTE")</f>
      </c>
      <c r="C182" s="4" t="inlineStr">
        <is>
          <t>Vendido</t>
        </is>
      </c>
      <c r="D182" s="4" t="inlineStr">
        <is>
          <t>33</t>
        </is>
      </c>
      <c r="E182" s="5" t="inlineStr">
        <is>
          <t>7.000,00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=HYPERLINK("https://leilaoonline.com.br/lote/detalhe/248041", "32221")</f>
      </c>
      <c r="B183" s="4" t="s">
        <f>=HYPERLINK("https://leilaoonline.com.br/lote/detalhe/248041", "SUCATA DE SEMI REBOQUE RANDON. - FR3186. - LOC. RIO BRILHANTE")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=HYPERLINK("https://leilaoonline.com.br/lote/detalhe/248028", "32222")</f>
      </c>
      <c r="B184" s="4" t="s">
        <f>=HYPERLINK("https://leilaoonline.com.br/lote/detalhe/248028", "SUCATA DE CAMINHÃO MERCEDES BENZ ATRON 2729 K 6X4, ANO 2014 - COM CARROCERIA COMBOIO. - FR4801015. - LOC. RIO BRILHANTE")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=HYPERLINK("https://leilaoonline.com.br/lote/detalhe/248030", "32223")</f>
      </c>
      <c r="B185" s="4" t="s">
        <f>=HYPERLINK("https://leilaoonline.com.br/lote/detalhe/248030", "GRADE DESTORROADORA CIVEMASSA; ANO 2011. - FR9003067. - LOC. RIO BRILHANTE")</f>
      </c>
      <c r="C185" s="4" t="inlineStr">
        <is>
          <t>Vendido</t>
        </is>
      </c>
      <c r="D185" s="4" t="inlineStr">
        <is>
          <t>45</t>
        </is>
      </c>
      <c r="E185" s="5" t="inlineStr">
        <is>
          <t>13.950,00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=HYPERLINK("https://leilaoonline.com.br/lote/detalhe/248046", "32229")</f>
      </c>
      <c r="B186" s="4" t="s">
        <f>=HYPERLINK("https://leilaoonline.com.br/lote/detalhe/248046", " 2 BOMBAS DE VACOU;  2 BANHO MARIA; 1 MONITOR DELL 17 '';  2 OSMOSES; 1 MICROONDAS; 1 IMPRESSORA HP; 1 PLASTIFICADORA GAZELA; 2 ESTUFAS SPENCER; 1 CENTRÍFUGA BABY; 1 MICRODESTILADOR; 1 MILLIQ E 1 ESTEIRA HORIZONTAL LISA. - S/FR. - LOC. CAARAPÓ")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=HYPERLINK("https://leilaoonline.com.br/lote/detalhe/247347", "32260")</f>
      </c>
      <c r="B187" s="4" t="s">
        <f>=HYPERLINK("https://leilaoonline.com.br/lote/detalhe/247347", "CAMINHÃO MUNCK VOLKSWAGEN 26.220 EURO3 WORKER; ANO 2010/2010; BRANCO. - FR139276. - LOC. JATAÍ")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130.000,00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=HYPERLINK("https://leilaoonline.com.br/lote/detalhe/247344", "32261")</f>
      </c>
      <c r="B188" s="4" t="s">
        <f>=HYPERLINK("https://leilaoonline.com.br/lote/detalhe/247344", "CAMINHÃO VOLKSWAGEN 15.180 EURO3 WORKER; ANO 2008/2008; BRANCO. (CARROCERIA MUNCK CARGA SECA.) - FR163103/FR165655.  - LOC. JATAÍ")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=HYPERLINK("https://leilaoonline.com.br/lote/detalhe/247345", "32262")</f>
      </c>
      <c r="B189" s="4" t="s">
        <f>=HYPERLINK("https://leilaoonline.com.br/lote/detalhe/247345", "SUCATA DE CAMINHÃO TANQUE VOLKSWAGEN 26-280 CRM 6X4; ANO 2012/2013; BRANCO. (QUEIMADO) - FR163201/FR165401. - LOC. JATAÍ")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14.000,00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=HYPERLINK("https://leilaoonline.com.br/lote/detalhe/247346", "32263")</f>
      </c>
      <c r="B190" s="4" t="s">
        <f>=HYPERLINK("https://leilaoonline.com.br/lote/detalhe/247346", "REBOQUE A.T.BOTUCATU DANUSA; ANO 2016/2016; PRETA. - FR165392. - LOC. JATAÍ")</f>
      </c>
      <c r="C190" s="4" t="inlineStr">
        <is>
          <t>Não vendido</t>
        </is>
      </c>
      <c r="D190" s="4" t="inlineStr">
        <is>
          <t>9</t>
        </is>
      </c>
      <c r="E190" s="5" t="inlineStr">
        <is>
          <t>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=HYPERLINK("https://leilaoonline.com.br/lote/detalhe/247349", "32264")</f>
      </c>
      <c r="B191" s="4" t="s">
        <f>=HYPERLINK("https://leilaoonline.com.br/lote/detalhe/247349", "APROX. 100 PALETES. - S/FR. - LOC. ZANIN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=HYPERLINK("https://leilaoonline.com.br/lote/detalhe/248261", "32265")</f>
      </c>
      <c r="B192" s="4" t="s">
        <f>=HYPERLINK("https://leilaoonline.com.br/lote/detalhe/248261", "MOTOR DE INDUÇÃO TRIFÁSICO WEG HGF 400A- 650VC-690V. - S/FR. - LOC. LAGOA DA PRATA")</f>
      </c>
      <c r="C192" s="4" t="inlineStr">
        <is>
          <t>Não vendido</t>
        </is>
      </c>
      <c r="D192" s="4" t="inlineStr">
        <is>
          <t>13</t>
        </is>
      </c>
      <c r="E192" s="5" t="inlineStr">
        <is>
          <t>13.500,00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=HYPERLINK("https://leilaoonline.com.br/lote/detalhe/248404", "32266")</f>
      </c>
      <c r="B193" s="4" t="s">
        <f>=HYPERLINK("https://leilaoonline.com.br/lote/detalhe/248404", "TRANSBORDO SANTA IZABEL TCS 12T; ANO 2010. - FR68029. - LOC. JATAÍ")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=HYPERLINK("https://leilaoonline.com.br/lote/detalhe/248405", "32267")</f>
      </c>
      <c r="B194" s="4" t="s">
        <f>=HYPERLINK("https://leilaoonline.com.br/lote/detalhe/248405", "TRANSBORDO SMR 10500 10T; ANO 2008. - FR164206. - LOC. JATAÍ")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=HYPERLINK("https://leilaoonline.com.br/lote/detalhe/248804", "32268")</f>
      </c>
      <c r="B195" s="4" t="s">
        <f>=HYPERLINK("https://leilaoonline.com.br/lote/detalhe/248804", "PONTE ROLANTE MAUSA DE 5M X 17,3; CAP. 18 TON. - UM CARRINHO DA PONTE. - S/FR. - LOC. TARUMÃ")</f>
      </c>
      <c r="C195" s="4" t="inlineStr">
        <is>
          <t>Vendido</t>
        </is>
      </c>
      <c r="D195" s="4" t="inlineStr">
        <is>
          <t>71</t>
        </is>
      </c>
      <c r="E195" s="5" t="inlineStr">
        <is>
          <t>58.000,00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=HYPERLINK("https://leilaoonline.com.br/lote/detalhe/248805", "32269")</f>
      </c>
      <c r="B196" s="4" t="s">
        <f>=HYPERLINK("https://leilaoonline.com.br/lote/detalhe/248805", "APROX. 34 CX. DE PLACAS DE GESSO, MEDINDO: 625X1250X16; VEJA ESPECIFICAÇÕES. - S/FR. - LOC. IPAUSSU")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=HYPERLINK("https://leilaoonline.com.br/lote/detalhe/249269", "32270")</f>
      </c>
      <c r="B197" s="4" t="s">
        <f>=HYPERLINK("https://leilaoonline.com.br/lote/detalhe/249269", "TRANSBORDO ANTONIOSI ATA 12000 12T; ANO 2012. - FR70637. - LOC. BARRA")</f>
      </c>
      <c r="C197" s="4" t="inlineStr">
        <is>
          <t>Não vendido</t>
        </is>
      </c>
      <c r="D197" s="4" t="inlineStr">
        <is>
          <t>24</t>
        </is>
      </c>
      <c r="E197" s="5" t="inlineStr">
        <is>
          <t>33.000,00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=HYPERLINK("https://leilaoonline.com.br/lote/detalhe/249270", "32271")</f>
      </c>
      <c r="B198" s="4" t="s">
        <f>=HYPERLINK("https://leilaoonline.com.br/lote/detalhe/249270", "TRANSBORDO ANTONIOSI; ATA 12000; ANO 2012. - FR70633. - LOC. BARRA")</f>
      </c>
      <c r="C198" s="4" t="inlineStr">
        <is>
          <t>Não vendido</t>
        </is>
      </c>
      <c r="D198" s="4" t="inlineStr">
        <is>
          <t>21</t>
        </is>
      </c>
      <c r="E198" s="5" t="inlineStr">
        <is>
          <t>30.500,00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=HYPERLINK("https://leilaoonline.com.br/lote/detalhe/249271", "32272")</f>
      </c>
      <c r="B199" s="4" t="s">
        <f>=HYPERLINK("https://leilaoonline.com.br/lote/detalhe/249271", "TRANSBORDO ANTONIOSI; ATA 12000; ANO 2010. - FR102033. - LOC. BARRA")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31.500,00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=HYPERLINK("https://leilaoonline.com.br/lote/detalhe/249282", "32273")</f>
      </c>
      <c r="B200" s="4" t="s">
        <f>=HYPERLINK("https://leilaoonline.com.br/lote/detalhe/249282", " 7 PRATELEIRAS DE AÇO CARBONO; APROX. 6M X 5 M. - S/FR. - LOC. BARRA")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3.400,00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=HYPERLINK("https://leilaoonline.com.br/lote/detalhe/247315", "32604")</f>
      </c>
      <c r="B201" s="4" t="s">
        <f>=HYPERLINK("https://leilaoonline.com.br/lote/detalhe/247315", "ENXADA ROTATIVA HOWARD CH 3000; ANO 2014. - FR48159. - LOC. IPAUSSU")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=HYPERLINK("https://leilaoonline.com.br/lote/detalhe/247052", "33056")</f>
      </c>
      <c r="B202" s="4" t="s">
        <f>=HYPERLINK("https://leilaoonline.com.br/lote/detalhe/247052", "CAMINHÃO VOLKSWAGEN 31.330 CRC 6X4; ANO 2014/2015; BRANCO; COM CARROCERIA TRANSBORDO ATA 12000SC; ANO 2013. - FR58638/FR57583. - LOC. COSTA PINTO")</f>
      </c>
      <c r="C202" s="4" t="inlineStr">
        <is>
          <t>Não vendido</t>
        </is>
      </c>
      <c r="D202" s="4" t="inlineStr">
        <is>
          <t>94</t>
        </is>
      </c>
      <c r="E202" s="5" t="inlineStr">
        <is>
          <t>236.000,00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=HYPERLINK("https://leilaoonline.com.br/lote/detalhe/248012", "33094")</f>
      </c>
      <c r="B203" s="4" t="s">
        <f>=HYPERLINK("https://leilaoonline.com.br/lote/detalhe/248012", "FILTRO DE COMPRESSOR INGERSOLL - PAT. 328337/328360/328003 - LOC. COSTA PINTO    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=HYPERLINK("https://leilaoonline.com.br/lote/detalhe/248013", "33095")</f>
      </c>
      <c r="B204" s="4" t="s">
        <f>=HYPERLINK("https://leilaoonline.com.br/lote/detalhe/248013", "FILTRO DE COMPRESSOR INGERSOLL - PAT. 242178/328357/242176 -  LOC. COSTA PINTO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=HYPERLINK("https://leilaoonline.com.br/lote/detalhe/248014", "33099")</f>
      </c>
      <c r="B205" s="4" t="s">
        <f>=HYPERLINK("https://leilaoonline.com.br/lote/detalhe/248014", "CENTRIFUGA ROTATIVA  - PAT. 268618/205859/259550 - LOC: COSTA PINTO ")</f>
      </c>
      <c r="C205" s="4" t="inlineStr">
        <is>
          <t>Não vendido</t>
        </is>
      </c>
      <c r="D205" s="4" t="inlineStr">
        <is>
          <t>41</t>
        </is>
      </c>
      <c r="E205" s="5" t="inlineStr">
        <is>
          <t>41.500,00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=HYPERLINK("https://leilaoonline.com.br/lote/detalhe/247023", "33338")</f>
      </c>
      <c r="B206" s="4" t="s">
        <f>=HYPERLINK("https://leilaoonline.com.br/lote/detalhe/247023", "SEMI REBOQUE RANDONSP SRBS IN TANQUE FIBRA; ANO 2010/2010; AZUL. - FR142474/FR82657. - LOC. UNIVALEM ")</f>
      </c>
      <c r="C206" s="4" t="inlineStr">
        <is>
          <t>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=HYPERLINK("https://leilaoonline.com.br/lote/detalhe/247051", "33373")</f>
      </c>
      <c r="B207" s="4" t="s">
        <f>=HYPERLINK("https://leilaoonline.com.br/lote/detalhe/247051", "CARRETINHA SERVIÇOS GERAIS; ANO 2011. - FR57301. - LOC. BOM RETIRO")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=HYPERLINK("https://leilaoonline.com.br/lote/detalhe/248015", "33377")</f>
      </c>
      <c r="B208" s="4" t="s">
        <f>=HYPERLINK("https://leilaoonline.com.br/lote/detalhe/248015", "IMPLEMENTO TOMBADOR DE CANA. - S/FR.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=HYPERLINK("https://leilaoonline.com.br/lote/detalhe/248217", "33553")</f>
      </c>
      <c r="B209" s="4" t="s">
        <f>=HYPERLINK("https://leilaoonline.com.br/lote/detalhe/248217", "CULTIVADOR DRIA. - S/FR. - LOC. JUNQUEIRA 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1.200,00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=HYPERLINK("https://leilaoonline.com.br/lote/detalhe/248234", "33559")</f>
      </c>
      <c r="B210" s="4" t="s">
        <f>=HYPERLINK("https://leilaoonline.com.br/lote/detalhe/248234", "PLANTADORA ANTONIOSI PCP 1102; ANO 2012. - FR92829. - LOC. JUNQUEIRA")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=HYPERLINK("https://leilaoonline.com.br/lote/detalhe/248017", "33581")</f>
      </c>
      <c r="B211" s="4" t="s">
        <f>=HYPERLINK("https://leilaoonline.com.br/lote/detalhe/248017", "PARTES E TANQUE DE ADUBADEIRAS. - S/FR. - LOC. SANTA HELENA")</f>
      </c>
      <c r="C211" s="4" t="inlineStr">
        <is>
          <t>Vendido</t>
        </is>
      </c>
      <c r="D211" s="4" t="inlineStr">
        <is>
          <t>3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=HYPERLINK("https://leilaoonline.com.br/lote/detalhe/248023", "33586")</f>
      </c>
      <c r="B212" s="4" t="s">
        <f>=HYPERLINK("https://leilaoonline.com.br/lote/detalhe/248023", " MOTO BOMBA; ANO 1987. - FR23705. - LOC. SANTA HELENA")</f>
      </c>
      <c r="C212" s="4" t="inlineStr">
        <is>
          <t>Vendido</t>
        </is>
      </c>
      <c r="D212" s="4" t="inlineStr">
        <is>
          <t>6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=HYPERLINK("https://leilaoonline.com.br/lote/detalhe/248021", "33587")</f>
      </c>
      <c r="B213" s="4" t="s">
        <f>=HYPERLINK("https://leilaoonline.com.br/lote/detalhe/248021", "CARRETA TRANSP. TUBOS VIN. ANO 2007. - FR25431. - LOC. SANTA HELENA")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=HYPERLINK("https://leilaoonline.com.br/lote/detalhe/248019", "33588")</f>
      </c>
      <c r="B214" s="4" t="s">
        <f>=HYPERLINK("https://leilaoonline.com.br/lote/detalhe/248019", "CARRETA TRANSP. TUBOS VIN. ANO 2010. - FR25441. - LOC. SANTA HELENA")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=HYPERLINK("https://leilaoonline.com.br/lote/detalhe/248025", "33589")</f>
      </c>
      <c r="B215" s="4" t="s">
        <f>=HYPERLINK("https://leilaoonline.com.br/lote/detalhe/248025", "HIDRO ROLL; ANO 2007. - FR57276. - LOC. SANTA HELENA")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5.500,00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=HYPERLINK("https://leilaoonline.com.br/lote/detalhe/247050", "33590")</f>
      </c>
      <c r="B216" s="4" t="s">
        <f>=HYPERLINK("https://leilaoonline.com.br/lote/detalhe/247050", "CAMINHÃO VOLKSWAGEN 26.280 CRM 6X4; ANO 2013/2014; BRANCO. - CARROCERIA ABAS.F. BAZUKA; ANO 2014. - FR140300/FR140601. - LOC. SÃO FRANCISCO")</f>
      </c>
      <c r="C216" s="4" t="inlineStr">
        <is>
          <t>Não vendido</t>
        </is>
      </c>
      <c r="D216" s="4" t="inlineStr">
        <is>
          <t>49</t>
        </is>
      </c>
      <c r="E216" s="5" t="inlineStr">
        <is>
          <t>92.000,00</t>
        </is>
      </c>
      <c r="F2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2026-07-12T23:19:13.00Z</dcterms:created>
  <dc:creator>Tellks Tecnologia</dc:creator>
  <cp:revision>0</cp:revision>
</cp:coreProperties>
</file>