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BASCULANTES - EMPILHADEIRAS - GUINDASTES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=HYPERLINK("https://leilaoonline.com.br/lote/detalhe/228301", "500")</f>
      </c>
      <c r="B11" s="4" t="s">
        <f>=HYPERLINK("https://leilaoonline.com.br/lote/detalhe/228301", " 082-014-2024 - AMBULÂNCIA MERCEDES BENZ 515 CDI SPRINTERC; ANO 2012/2012; VERMELHA. - LOC. VITÓRIA/ES")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63.000,00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=HYPERLINK("https://leilaoonline.com.br/lote/detalhe/228293", "501")</f>
      </c>
      <c r="B12" s="4" t="s">
        <f>=HYPERLINK("https://leilaoonline.com.br/lote/detalhe/228293", " 082-054-2024 - CAMINHÃO TANQUE MERCEDES BENZ ATEGO 1725; ANO 2010/2010; BRANCO. - LOC. VITÓRIA/ES")</f>
      </c>
      <c r="C12" s="4" t="inlineStr">
        <is>
          <t>Não vendido</t>
        </is>
      </c>
      <c r="D12" s="4" t="inlineStr">
        <is>
          <t>89</t>
        </is>
      </c>
      <c r="E12" s="5" t="inlineStr">
        <is>
          <t>123.000,00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=HYPERLINK("https://leilaoonline.com.br/lote/detalhe/228310", "502")</f>
      </c>
      <c r="B13" s="4" t="s">
        <f>=HYPERLINK("https://leilaoonline.com.br/lote/detalhe/228310", " 082-057-2024 - CAMINHÃO TANQUE MERCEDES BENZ ATEGO 2425; ANO 2010/2011; BRANCO. - LOC. VITÓRIA/ES")</f>
      </c>
      <c r="C13" s="4" t="inlineStr">
        <is>
          <t>Não vendido</t>
        </is>
      </c>
      <c r="D13" s="4" t="inlineStr">
        <is>
          <t>132</t>
        </is>
      </c>
      <c r="E13" s="5" t="inlineStr">
        <is>
          <t>201.000,00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=HYPERLINK("https://leilaoonline.com.br/lote/detalhe/228309", "503")</f>
      </c>
      <c r="B14" s="4" t="s">
        <f>=HYPERLINK("https://leilaoonline.com.br/lote/detalhe/228309", " 082-063-2024 - CAMINHÃO TANQUE MERCEDES AXOR 3131 6X4; ANO 2015/2016; BRANCO. - LOC. VITÓRIA/ES")</f>
      </c>
      <c r="C14" s="4" t="inlineStr">
        <is>
          <t>Vendido</t>
        </is>
      </c>
      <c r="D14" s="4" t="inlineStr">
        <is>
          <t>165</t>
        </is>
      </c>
      <c r="E14" s="5" t="inlineStr">
        <is>
          <t>278.000,00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=HYPERLINK("https://leilaoonline.com.br/lote/detalhe/228296", "504")</f>
      </c>
      <c r="B15" s="4" t="s">
        <f>=HYPERLINK("https://leilaoonline.com.br/lote/detalhe/228296", " CS-002-2023 - CAMINHÃO GUINDAUTO MERCEDES BENZ ATEGO 1725; ANO 2006/2006; BRANCO. - LOC. SANTA BARBÁRA/MG")</f>
      </c>
      <c r="C15" s="4" t="inlineStr">
        <is>
          <t>Vendido</t>
        </is>
      </c>
      <c r="D15" s="4" t="inlineStr">
        <is>
          <t>134</t>
        </is>
      </c>
      <c r="E15" s="5" t="inlineStr">
        <is>
          <t>201.000,00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=HYPERLINK("https://leilaoonline.com.br/lote/detalhe/228299", "505")</f>
      </c>
      <c r="B16" s="4" t="s">
        <f>=HYPERLINK("https://leilaoonline.com.br/lote/detalhe/228299", " FAB-CP53196-2023 - CAMINHÃO BASCULANTE SCANIA P420 8X4; ANO 2011; BRANCO. - LOC. OURO PRETO/MG")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66.000,00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=HYPERLINK("https://leilaoonline.com.br/lote/detalhe/228298", "506")</f>
      </c>
      <c r="B17" s="4" t="s">
        <f>=HYPERLINK("https://leilaoonline.com.br/lote/detalhe/228298", " ITA-019-2024 - CAMINHÃO BASCULANTE SCANIA P-420 B8X4; ANO 2010/2011; BRANCO. - LOC. ITABIRA/MG")</f>
      </c>
      <c r="C17" s="4" t="inlineStr">
        <is>
          <t>Vendido</t>
        </is>
      </c>
      <c r="D17" s="4" t="inlineStr">
        <is>
          <t>85</t>
        </is>
      </c>
      <c r="E17" s="5" t="inlineStr">
        <is>
          <t>114.000,00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=HYPERLINK("https://leilaoonline.com.br/lote/detalhe/228295", "507")</f>
      </c>
      <c r="B18" s="4" t="s">
        <f>=HYPERLINK("https://leilaoonline.com.br/lote/detalhe/228295", " RJ-002-2023-INV - BMW 528I; ANO 2014/2014; CINZA. - LOC. RIO DE JANEIRO/RJ")</f>
      </c>
      <c r="C18" s="4" t="inlineStr">
        <is>
          <t>Vendido</t>
        </is>
      </c>
      <c r="D18" s="4" t="inlineStr">
        <is>
          <t>7</t>
        </is>
      </c>
      <c r="E18" s="5" t="inlineStr">
        <is>
          <t>66.000,00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=HYPERLINK("https://leilaoonline.com.br/lote/detalhe/228319", "508")</f>
      </c>
      <c r="B19" s="4" t="s">
        <f>=HYPERLINK("https://leilaoonline.com.br/lote/detalhe/228319", " SLS-EQ-001-2024 - ESCAVADEIRA VOLVO EC210BLC; ANO 2008. - LOC. SÃO LUIS/MA")</f>
      </c>
      <c r="C19" s="4" t="inlineStr">
        <is>
          <t>Não vendido</t>
        </is>
      </c>
      <c r="D19" s="4" t="inlineStr">
        <is>
          <t>82</t>
        </is>
      </c>
      <c r="E19" s="5" t="inlineStr">
        <is>
          <t>106.000,00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=HYPERLINK("https://leilaoonline.com.br/lote/detalhe/228312", "509")</f>
      </c>
      <c r="B20" s="4" t="s">
        <f>=HYPERLINK("https://leilaoonline.com.br/lote/detalhe/228312", " SLS-EQ-007-2024 - RETROESCAVADEIRA FIATLLIS; MOD. FB80.3; ANO 2016. - LOC. SÃO LUIS/MA")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101.000,00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=HYPERLINK("https://leilaoonline.com.br/lote/detalhe/228304", "510")</f>
      </c>
      <c r="B21" s="4" t="s">
        <f>=HYPERLINK("https://leilaoonline.com.br/lote/detalhe/228304", " ITA-091-2023 - CARREGADEIRA KOMATSU; MOD. W A200-120HP L; ANO 2007. - LOC. ITABIRA/MG")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=HYPERLINK("https://leilaoonline.com.br/lote/detalhe/228306", "511")</f>
      </c>
      <c r="B22" s="4" t="s">
        <f>=HYPERLINK("https://leilaoonline.com.br/lote/detalhe/228306", " MARI-RE3122-2023 - ESCAVADEIRA CATERPILLAR; MOD. 336DL; ANO 2013. - LOC. CATAS ALTAS/MG")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49.000,00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=HYPERLINK("https://leilaoonline.com.br/lote/detalhe/228314", "512")</f>
      </c>
      <c r="B23" s="4" t="s">
        <f>=HYPERLINK("https://leilaoonline.com.br/lote/detalhe/228314", " 082-061-2024 - PÁ CARREGADEIRA CATERPILLAR 988D; ANO 2001. - LOC. VITÓRIA/ES")</f>
      </c>
      <c r="C23" s="4" t="inlineStr">
        <is>
          <t>Não vendido</t>
        </is>
      </c>
      <c r="D23" s="4" t="inlineStr">
        <is>
          <t>109</t>
        </is>
      </c>
      <c r="E23" s="5" t="inlineStr">
        <is>
          <t>440.000,00</t>
        </is>
      </c>
      <c r="F23" s="4" t="inlineStr">
        <is>
          <t>5000.00</t>
        </is>
      </c>
    </row>
    <row collapsed="false" customFormat="false" customHeight="false" hidden="false" ht="12.1" outlineLevel="0" r="24">
      <c r="A24" s="5" t="s">
        <f>=HYPERLINK("https://leilaoonline.com.br/lote/detalhe/228317", "513")</f>
      </c>
      <c r="B24" s="4" t="s">
        <f>=HYPERLINK("https://leilaoonline.com.br/lote/detalhe/228317", " AGLP-PM6211-2024 - PÁ CARREGADEIRA E PNEUS MÉDIO PORTE CATERPILLAR; 988H - 501HP (L); ANO 2011. - LOC. RIO PIRACICABA/MG")</f>
      </c>
      <c r="C24" s="4" t="inlineStr">
        <is>
          <t>Vendido</t>
        </is>
      </c>
      <c r="D24" s="4" t="inlineStr">
        <is>
          <t>135</t>
        </is>
      </c>
      <c r="E24" s="5" t="inlineStr">
        <is>
          <t>250.000,00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=HYPERLINK("https://leilaoonline.com.br/lote/detalhe/228318", "514")</f>
      </c>
      <c r="B25" s="4" t="s">
        <f>=HYPERLINK("https://leilaoonline.com.br/lote/detalhe/228318", " VIG-MA0103-2024 - MANIPULADOR DE PNEUS CATERPILLAR 950F - 183HP (L) ANO 2001. - LOC. CONGONHAS/MG")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84.000,00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=HYPERLINK("https://leilaoonline.com.br/lote/detalhe/228294", "515")</f>
      </c>
      <c r="B26" s="4" t="s">
        <f>=HYPERLINK("https://leilaoonline.com.br/lote/detalhe/228294", " CKS-ATI-016-2024 - EMPILHADEIRA CLARK; MOD. CMP45D; ANO 2008. - LOC. CARAJÁS/PA")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51.000,00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=HYPERLINK("https://leilaoonline.com.br/lote/detalhe/228311", "516")</f>
      </c>
      <c r="B27" s="4" t="s">
        <f>=HYPERLINK("https://leilaoonline.com.br/lote/detalhe/228311", " ITA-020-2024 - EMPILHADEIRA HYSTER; MOD. H155FT-7T; ANO 2011. - LOC. ITABIRA/MG")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22.000,00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=HYPERLINK("https://leilaoonline.com.br/lote/detalhe/228292", "517")</f>
      </c>
      <c r="B28" s="4" t="s">
        <f>=HYPERLINK("https://leilaoonline.com.br/lote/detalhe/228292", " ITA-021-2024 - GUINDASTE TORRE GROVE; ANO 2015. - LOC. ITABIRA/MG")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100.000,00</t>
        </is>
      </c>
      <c r="F28" s="4" t="inlineStr">
        <is>
          <t>10000.00</t>
        </is>
      </c>
    </row>
    <row collapsed="false" customFormat="false" customHeight="false" hidden="false" ht="12.1" outlineLevel="0" r="29">
      <c r="A29" s="5" t="s">
        <f>=HYPERLINK("https://leilaoonline.com.br/lote/detalhe/228300", "518")</f>
      </c>
      <c r="B29" s="4" t="s">
        <f>=HYPERLINK("https://leilaoonline.com.br/lote/detalhe/228300", " MUT-038-2023  - RETROESCAVADEIRA LIEBHERR 974C; ANO 2015. - LOC. NOVA LIMA/MG")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=HYPERLINK("https://leilaoonline.com.br/lote/detalhe/228316", "519")</f>
      </c>
      <c r="B30" s="4" t="s">
        <f>=HYPERLINK("https://leilaoonline.com.br/lote/detalhe/228316", " MRB-EQ-003-2024 - VAGÃO XIANGNFAN WY 130; ANO 2012. - LOC. MARABÁ/PA")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150.000,00</t>
        </is>
      </c>
      <c r="F30" s="4" t="inlineStr">
        <is>
          <t>5000.00</t>
        </is>
      </c>
    </row>
    <row collapsed="false" customFormat="false" customHeight="false" hidden="false" ht="12.1" outlineLevel="0" r="31">
      <c r="A31" s="5" t="s">
        <f>=HYPERLINK("https://leilaoonline.com.br/lote/detalhe/228302", "520")</f>
      </c>
      <c r="B31" s="4" t="s">
        <f>=HYPERLINK("https://leilaoonline.com.br/lote/detalhe/228302", " MRB-EQ-004-2024 - VAGÃO XIANGNFAN WY 130; ANO 2012. - LOC. MARABÁ/PA")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=HYPERLINK("https://leilaoonline.com.br/lote/detalhe/228291", "521")</f>
      </c>
      <c r="B32" s="4" t="s">
        <f>=HYPERLINK("https://leilaoonline.com.br/lote/detalhe/228291", " GOV-007-2024 - TALHA ELÉTRICA BAUMA OF 14-6682-1. - LOC. GOVERNADOR VALADARES/MG")</f>
      </c>
      <c r="C32" s="4" t="inlineStr">
        <is>
          <t>Vendido</t>
        </is>
      </c>
      <c r="D32" s="4" t="inlineStr">
        <is>
          <t>11</t>
        </is>
      </c>
      <c r="E32" s="5" t="inlineStr">
        <is>
          <t>31.000,00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=HYPERLINK("https://leilaoonline.com.br/lote/detalhe/228297", "522")</f>
      </c>
      <c r="B33" s="4" t="s">
        <f>=HYPERLINK("https://leilaoonline.com.br/lote/detalhe/228297", " GOV-035-2023-RODOFERROVIARIO-RF 602- MAQ. VIA GV. - GUINDASTE GEISMAR; MOD. KGTV; ANO 1997. - LOC. GOVERNADOR VALADARES/MG")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56.000,00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=HYPERLINK("https://leilaoonline.com.br/lote/detalhe/228315", "523")</f>
      </c>
      <c r="B34" s="4" t="s">
        <f>=HYPERLINK("https://leilaoonline.com.br/lote/detalhe/228315", " CKS-ATI-102-2023 - PLATAFORMA AEREA GENIE Z45/25; ANO 2012. - LOC. CARAJÁS/PA")</f>
      </c>
      <c r="C34" s="4" t="inlineStr">
        <is>
          <t>Não vendido</t>
        </is>
      </c>
      <c r="D34" s="4" t="inlineStr">
        <is>
          <t>51</t>
        </is>
      </c>
      <c r="E34" s="5" t="inlineStr">
        <is>
          <t>65.000,00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=HYPERLINK("https://leilaoonline.com.br/lote/detalhe/228308", "524")</f>
      </c>
      <c r="B35" s="4" t="s">
        <f>=HYPERLINK("https://leilaoonline.com.br/lote/detalhe/228308", " ITA-090-2023 - PONTE ROLANTE MDE 5T. - LOC. ITABIRA/MG")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21.000,00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=HYPERLINK("https://leilaoonline.com.br/lote/detalhe/228290", "525")</f>
      </c>
      <c r="B36" s="4" t="s">
        <f>=HYPERLINK("https://leilaoonline.com.br/lote/detalhe/228290", " 082-070-2024 - MÁQUINA PARA LIMPEZA DE VAGÕES LORAM; MOD. WV-WAGON VAC; ANO 2013. - LOC. VITÓRIA/ES")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200.000,00</t>
        </is>
      </c>
      <c r="F36" s="4" t="inlineStr">
        <is>
          <t>5000.00</t>
        </is>
      </c>
    </row>
    <row collapsed="false" customFormat="false" customHeight="false" hidden="false" ht="12.1" outlineLevel="0" r="37">
      <c r="A37" s="5" t="s">
        <f>=HYPERLINK("https://leilaoonline.com.br/lote/detalhe/228303", "526")</f>
      </c>
      <c r="B37" s="4" t="s">
        <f>=HYPERLINK("https://leilaoonline.com.br/lote/detalhe/228303", " ACA-EQ-003-2024 - PALETERIA ELÉTRICA MARCON; MOD. PN TM3020SN; ANO 2017. - LOC. AÇAILÂNDIA/MA")</f>
      </c>
      <c r="C37" s="4" t="inlineStr">
        <is>
          <t>Vendido</t>
        </is>
      </c>
      <c r="D37" s="4" t="inlineStr">
        <is>
          <t>37</t>
        </is>
      </c>
      <c r="E37" s="5" t="inlineStr">
        <is>
          <t>4.450,00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=HYPERLINK("https://leilaoonline.com.br/lote/detalhe/228305", "527")</f>
      </c>
      <c r="B38" s="4" t="s">
        <f>=HYPERLINK("https://leilaoonline.com.br/lote/detalhe/228305", " BAO-005-2024 - APROX. 5 ITENS. - BRITADORES; GRELHA VIBRATÓRIA; DISTRIBUIDOR DE POLPA; VEJA DESCRITIVO DE ITENS. - LOC. RIO PIRACICABA/MG")</f>
      </c>
      <c r="C38" s="4" t="inlineStr">
        <is>
          <t>Não vendido</t>
        </is>
      </c>
      <c r="D38" s="4" t="inlineStr">
        <is>
          <t>63</t>
        </is>
      </c>
      <c r="E38" s="5" t="inlineStr">
        <is>
          <t>480.000,00</t>
        </is>
      </c>
      <c r="F38" s="4" t="inlineStr">
        <is>
          <t>5000.00</t>
        </is>
      </c>
    </row>
    <row collapsed="false" customFormat="false" customHeight="false" hidden="false" ht="12.1" outlineLevel="0" r="39">
      <c r="A39" s="5" t="s">
        <f>=HYPERLINK("https://leilaoonline.com.br/lote/detalhe/228307", "528")</f>
      </c>
      <c r="B39" s="4" t="s">
        <f>=HYPERLINK("https://leilaoonline.com.br/lote/detalhe/228307", " CKS-ATI-006-2024 - 2 PRENSAS VERTICAIS FORZAN 30T. - LOC. CARAJÁS/PA")</f>
      </c>
      <c r="C39" s="4" t="inlineStr">
        <is>
          <t>Não vendido</t>
        </is>
      </c>
      <c r="D39" s="4" t="inlineStr">
        <is>
          <t>60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=HYPERLINK("https://leilaoonline.com.br/lote/detalhe/228313", "529")</f>
      </c>
      <c r="B40" s="4" t="s">
        <f>=HYPERLINK("https://leilaoonline.com.br/lote/detalhe/228313", " CKS-ATI-010-2024 - PICADOR FLORESTAL A TAMBOR MODELO PBFT 380/600; MOD. PBFT 380/600; ANO 2012. - LOC. CARAJÁS/PA")</f>
      </c>
      <c r="C40" s="4" t="inlineStr">
        <is>
          <t>Vendido</t>
        </is>
      </c>
      <c r="D40" s="4" t="inlineStr">
        <is>
          <t>245</t>
        </is>
      </c>
      <c r="E40" s="5" t="inlineStr">
        <is>
          <t>375.500,00</t>
        </is>
      </c>
      <c r="F40" s="4" t="inlineStr">
        <is>
          <t>5000.00</t>
        </is>
      </c>
    </row>
    <row collapsed="false" customFormat="false" customHeight="false" hidden="false" ht="12.1" outlineLevel="0" r="41">
      <c r="A41" s="5" t="s">
        <f>=HYPERLINK("https://leilaoonline.com.br/lote/detalhe/228097", "550")</f>
      </c>
      <c r="B41" s="4" t="s">
        <f>=HYPERLINK("https://leilaoonline.com.br/lote/detalhe/228097", " 082-074-2024 -TORRE DE ILUMINAÇÃO GENIE TML4000N, 935KG, Nº DE SÉRIE TML07 693; ANO 2004 - LOC: VITÓRIA/ ES")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=HYPERLINK("https://leilaoonline.com.br/lote/detalhe/228099", "551")</f>
      </c>
      <c r="B42" s="4" t="s">
        <f>=HYPERLINK("https://leilaoonline.com.br/lote/detalhe/228099", " 082-078-2024 - PRENSA MARCON, 60T, ANO 2014 - LOC. VITÓRIA/ ES")</f>
      </c>
      <c r="C42" s="4" t="inlineStr">
        <is>
          <t>Vendido</t>
        </is>
      </c>
      <c r="D42" s="4" t="inlineStr">
        <is>
          <t>54</t>
        </is>
      </c>
      <c r="E42" s="5" t="inlineStr">
        <is>
          <t>15.700,00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=HYPERLINK("https://leilaoonline.com.br/lote/detalhe/228095", "552")</f>
      </c>
      <c r="B43" s="4" t="s">
        <f>=HYPERLINK("https://leilaoonline.com.br/lote/detalhe/228095", " ACA-EQ-002-2024 - GUINDASTE HIDRÁULICO DIMAP; AGI 12,5-9,7/22, ARGOS, ANO 2008 - LOC. AÇAILÂNDIA/ MA  ")</f>
      </c>
      <c r="C43" s="4" t="inlineStr">
        <is>
          <t>Não vendido</t>
        </is>
      </c>
      <c r="D43" s="4" t="inlineStr">
        <is>
          <t>47</t>
        </is>
      </c>
      <c r="E43" s="5" t="inlineStr">
        <is>
          <t>35.000,00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=HYPERLINK("https://leilaoonline.com.br/lote/detalhe/228096", "553")</f>
      </c>
      <c r="B44" s="4" t="s">
        <f>=HYPERLINK("https://leilaoonline.com.br/lote/detalhe/228096", " ACA-EQ-010-2023 - VAGÃO DE PASSAGEIROS ASTRA VAGOANE C, EC , ANO 1991 - LOC: AÇAILÂNDIA/ MA 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5.100,00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=HYPERLINK("https://leilaoonline.com.br/lote/detalhe/228101", "554")</f>
      </c>
      <c r="B45" s="4" t="s">
        <f>=HYPERLINK("https://leilaoonline.com.br/lote/detalhe/228101", " BRU-002-2024_NV- APROX. 15 ITENS - MÁQUINAS DE SOLDA DIVERSAS - VEJA DESCRITIVO DE ITENS - LOC. SÃO GONÇALO DO RIO ABAIXO/ MG")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5.600,00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=HYPERLINK("https://leilaoonline.com.br/lote/detalhe/228110", "555")</f>
      </c>
      <c r="B46" s="4" t="s">
        <f>=HYPERLINK("https://leilaoonline.com.br/lote/detalhe/228110", " CDM-003-2024 - APROX.11 ITENS - PENEIRAS, AGITADOR, FILTROS E OUTROS - VEJA DESCRITIVO DE ITENS - LOC: SANTA LUZIA/ MG")</f>
      </c>
      <c r="C46" s="4" t="inlineStr">
        <is>
          <t>Vendido</t>
        </is>
      </c>
      <c r="D46" s="4" t="inlineStr">
        <is>
          <t>78</t>
        </is>
      </c>
      <c r="E46" s="5" t="inlineStr">
        <is>
          <t>42.100,00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=HYPERLINK("https://leilaoonline.com.br/lote/detalhe/228100", "556")</f>
      </c>
      <c r="B47" s="4" t="s">
        <f>=HYPERLINK("https://leilaoonline.com.br/lote/detalhe/228100", "CKS-ATI-002-2024 - ELETROCENTRO EM ESTRUTURA METÁLICA COMPLETO, MARCA: NA; ANO: 2023; PESO: 60.000,000 KG - LOC. CARAJÁS/ PA")</f>
      </c>
      <c r="C47" s="4" t="inlineStr">
        <is>
          <t>Não vendido</t>
        </is>
      </c>
      <c r="D47" s="4" t="inlineStr">
        <is>
          <t>132</t>
        </is>
      </c>
      <c r="E47" s="5" t="inlineStr">
        <is>
          <t>211.000,00</t>
        </is>
      </c>
      <c r="F47" s="4" t="inlineStr">
        <is>
          <t>5000.00</t>
        </is>
      </c>
    </row>
    <row collapsed="false" customFormat="false" customHeight="false" hidden="false" ht="12.1" outlineLevel="0" r="48">
      <c r="A48" s="5" t="s">
        <f>=HYPERLINK("https://leilaoonline.com.br/lote/detalhe/228108", "557")</f>
      </c>
      <c r="B48" s="4" t="s">
        <f>=HYPERLINK("https://leilaoonline.com.br/lote/detalhe/228108", " CKS-ATI-003-2024 - APROX. 15 ITENS: MOTORES DIVERSOS, MINA DE FERRO E OUTROS - VEJA DESCRITIVO DE ITENS - LOC: CARAJÁS/ PA")</f>
      </c>
      <c r="C48" s="4" t="inlineStr">
        <is>
          <t>Não vendido</t>
        </is>
      </c>
      <c r="D48" s="4" t="inlineStr">
        <is>
          <t>14</t>
        </is>
      </c>
      <c r="E48" s="5" t="inlineStr">
        <is>
          <t>295.000,00</t>
        </is>
      </c>
      <c r="F48" s="4" t="inlineStr">
        <is>
          <t>5000.00</t>
        </is>
      </c>
    </row>
    <row collapsed="false" customFormat="false" customHeight="false" hidden="false" ht="12.1" outlineLevel="0" r="49">
      <c r="A49" s="5" t="s">
        <f>=HYPERLINK("https://leilaoonline.com.br/lote/detalhe/228107", "558")</f>
      </c>
      <c r="B49" s="4" t="s">
        <f>=HYPERLINK("https://leilaoonline.com.br/lote/detalhe/228107", " CKS-ATI-009-2024 - APROX.18 ITENS - MÁQUINA DE SOLDA, CONJUNTO PARA SOLDA E OUTROS -VEJA DESCRITIVO DE ITENS - LOC. CARAJÁS/ PA")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5.600,00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=HYPERLINK("https://leilaoonline.com.br/lote/detalhe/228109", "559")</f>
      </c>
      <c r="B50" s="4" t="s">
        <f>=HYPERLINK("https://leilaoonline.com.br/lote/detalhe/228109", " CKS-ATI-012-2024 - 03 MÁQUINAS DE SOLDA DIVERSAS - VEJA DESCRITIVO DE ITENS - LOC. CARAJÁS/PA")</f>
      </c>
      <c r="C50" s="4" t="inlineStr">
        <is>
          <t>Vendido</t>
        </is>
      </c>
      <c r="D50" s="4" t="inlineStr">
        <is>
          <t>36</t>
        </is>
      </c>
      <c r="E50" s="5" t="inlineStr">
        <is>
          <t>5.800,00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=HYPERLINK("https://leilaoonline.com.br/lote/detalhe/228093", "560")</f>
      </c>
      <c r="B51" s="4" t="s">
        <f>=HYPERLINK("https://leilaoonline.com.br/lote/detalhe/228093", " CKS-ATI-013-2024 - 01 TORNO HORIZONTAL ( ROMI T500) TENSÃO 440 VOLTS; ANO 2016 - LOC: CURIONÓPOLIS/ PA ")</f>
      </c>
      <c r="C51" s="4" t="inlineStr">
        <is>
          <t>Vendido</t>
        </is>
      </c>
      <c r="D51" s="4" t="inlineStr">
        <is>
          <t>197</t>
        </is>
      </c>
      <c r="E51" s="5" t="inlineStr">
        <is>
          <t>56.000,00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=HYPERLINK("https://leilaoonline.com.br/lote/detalhe/228092", "561")</f>
      </c>
      <c r="B52" s="4" t="s">
        <f>=HYPERLINK("https://leilaoonline.com.br/lote/detalhe/228092", " MRB-EQ-001-2024- APROX. 07 ITENS - GERADOR HIDRÁULICO, GERADOR ALTERNADOR E OUTROS - VEJA DESCRITIVO DE ITENS - LOC. MARABÁ/ PA ")</f>
      </c>
      <c r="C52" s="4" t="inlineStr">
        <is>
          <t>Vendido</t>
        </is>
      </c>
      <c r="D52" s="4" t="inlineStr">
        <is>
          <t>31</t>
        </is>
      </c>
      <c r="E52" s="5" t="inlineStr">
        <is>
          <t>9.850,00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=HYPERLINK("https://leilaoonline.com.br/lote/detalhe/228103", "562")</f>
      </c>
      <c r="B53" s="4" t="s">
        <f>=HYPERLINK("https://leilaoonline.com.br/lote/detalhe/228103", " MRB-EQ-002-2024- 02 ESMERILHADORAS DIVERSAS - VEJA DESCRITIVO DE ITENS - LOC.MARABÁ/ PA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=HYPERLINK("https://leilaoonline.com.br/lote/detalhe/228105", "563")</f>
      </c>
      <c r="B54" s="4" t="s">
        <f>=HYPERLINK("https://leilaoonline.com.br/lote/detalhe/228105", " MRB-EQ-007-2024- 04 ITENS - CONDICIONADOR DE AR E BEBEDOUROS - VEJA DESCRITIVO DE ITENS - LOC. MARABÁ/ PA 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=HYPERLINK("https://leilaoonline.com.br/lote/detalhe/228104", "564")</f>
      </c>
      <c r="B55" s="4" t="s">
        <f>=HYPERLINK("https://leilaoonline.com.br/lote/detalhe/228104", " SFH-004-2024 - 07 ITENS - QUADRO DE DISTRIBUIÇÃO DE MÉDIA DIVERSAS - VEJA DESCRITIVO DE ITENS - LOC: SIMÕES FILHO/ BA")</f>
      </c>
      <c r="C55" s="4" t="inlineStr">
        <is>
          <t>Não vendido</t>
        </is>
      </c>
      <c r="D55" s="4" t="inlineStr">
        <is>
          <t>315</t>
        </is>
      </c>
      <c r="E55" s="5" t="inlineStr">
        <is>
          <t>83.800,00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=HYPERLINK("https://leilaoonline.com.br/lote/detalhe/228106", "565")</f>
      </c>
      <c r="B56" s="4" t="s">
        <f>=HYPERLINK("https://leilaoonline.com.br/lote/detalhe/228106", " SIS-EQ-002-2024- APROX. 29 ITENS - ROMPEDORES VIBRADOR VIG GEISMAR - VEJA DESCRITIVO DE ITENS - LOC: SANTA INÊS/ MA")</f>
      </c>
      <c r="C56" s="4" t="inlineStr">
        <is>
          <t>Não vendido</t>
        </is>
      </c>
      <c r="D56" s="4" t="inlineStr">
        <is>
          <t>70</t>
        </is>
      </c>
      <c r="E56" s="5" t="inlineStr">
        <is>
          <t>50.200,00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=HYPERLINK("https://leilaoonline.com.br/lote/detalhe/228098", "566")</f>
      </c>
      <c r="B57" s="4" t="s">
        <f>=HYPERLINK("https://leilaoonline.com.br/lote/detalhe/228098", " SIS-EQ-003-2024 - 01 CONTAINER LAFAERTE, MOD. 13/7N1, ANO 2016 - LOC: SANTA INÊS/ MA")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=HYPERLINK("https://leilaoonline.com.br/lote/detalhe/228094", "567")</f>
      </c>
      <c r="B58" s="4" t="s">
        <f>=HYPERLINK("https://leilaoonline.com.br/lote/detalhe/228094", " SIS-EQ-008-2023 - APROX. 07 ITENS - MÁQUINAS DE ESMERILHAR DIVERSAS - VEJA DESCRITIVO DE ITENS - LOC. SANTA INÊS/ MA ")</f>
      </c>
      <c r="C58" s="4" t="inlineStr">
        <is>
          <t>Vendido</t>
        </is>
      </c>
      <c r="D58" s="4" t="inlineStr">
        <is>
          <t>1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=HYPERLINK("https://leilaoonline.com.br/lote/detalhe/228102", "568")</f>
      </c>
      <c r="B59" s="4" t="s">
        <f>=HYPERLINK("https://leilaoonline.com.br/lote/detalhe/228102", " SIS-EQ-009-2023- 04 ITENS - MÁQUINAS DE FURAR TRILHO DIVERSAS - VEJA DESCRITIVO DE ITENS - LOC. SANTA INÊS/ MA 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2.000,00</t>
        </is>
      </c>
      <c r="F5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2026-08-27T12:12:11.00Z</dcterms:created>
  <dc:creator>Tellks Tecnologia</dc:creator>
  <cp:revision>0</cp:revision>
</cp:coreProperties>
</file>