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Onix Joy 20 • H CRV, HRV EXL 21 • Gol 23 • M. Benz SLK • BMW M135I • Stradas • Fox • Outro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01/02/2024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=HYPERLINK("https://leilaoonline.com.br/lote/detalhe/212921", "015")</f>
      </c>
      <c r="B11" s="4" t="s">
        <f>=HYPERLINK("https://leilaoonline.com.br/lote/detalhe/212921", "veja o vídeo!! VW/GOL MPI; 2022/2023; BRANCA; ALCO./GASOL. - FUNCIONANDO")</f>
      </c>
      <c r="C11" s="4" t="inlineStr">
        <is>
          <t>Vendido</t>
        </is>
      </c>
      <c r="D11" s="4" t="inlineStr">
        <is>
          <t>76</t>
        </is>
      </c>
      <c r="E11" s="5" t="inlineStr">
        <is>
          <t>35.500,00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=HYPERLINK("https://leilaoonline.com.br/lote/detalhe/212922", "020")</f>
      </c>
      <c r="B12" s="4" t="s">
        <f>=HYPERLINK("https://leilaoonline.com.br/lote/detalhe/212922", "veja o vídeo!! I/BMW M135I; 2015/2016; AZUL; GASOLINA - FUNCIONANDO")</f>
      </c>
      <c r="C12" s="4" t="inlineStr">
        <is>
          <t>Não vendido</t>
        </is>
      </c>
      <c r="D12" s="4" t="inlineStr">
        <is>
          <t>64</t>
        </is>
      </c>
      <c r="E12" s="5" t="inlineStr">
        <is>
          <t>97.250,00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=HYPERLINK("https://leilaoonline.com.br/lote/detalhe/212992", "023")</f>
      </c>
      <c r="B13" s="4" t="s">
        <f>=HYPERLINK("https://leilaoonline.com.br/lote/detalhe/212992", "veja o vídeo!! HONDA/FIT EX CVT; 2020/2021; PRATA; ALCO./GASOL. - FUNC. - IPVA 2024 OK - APROX. 35.200KM")</f>
      </c>
      <c r="C13" s="4" t="inlineStr">
        <is>
          <t>Não vendido</t>
        </is>
      </c>
      <c r="D13" s="4" t="inlineStr">
        <is>
          <t>31</t>
        </is>
      </c>
      <c r="E13" s="5" t="inlineStr">
        <is>
          <t>56.750,00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=HYPERLINK("https://leilaoonline.com.br/lote/detalhe/212923", "027")</f>
      </c>
      <c r="B14" s="4" t="s">
        <f>=HYPERLINK("https://leilaoonline.com.br/lote/detalhe/212923", "veja o vídeo!! I/M. BENZ SLK 250 CGI; 2014/2014; VERMELHA; GASOLINA - FUNCIONANDO")</f>
      </c>
      <c r="C14" s="4" t="inlineStr">
        <is>
          <t>Não vendido</t>
        </is>
      </c>
      <c r="D14" s="4" t="inlineStr">
        <is>
          <t>28</t>
        </is>
      </c>
      <c r="E14" s="5" t="inlineStr">
        <is>
          <t>147.500,00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=HYPERLINK("https://leilaoonline.com.br/lote/detalhe/212991", "028")</f>
      </c>
      <c r="B15" s="4" t="s">
        <f>=HYPERLINK("https://leilaoonline.com.br/lote/detalhe/212991", "TOYOTA/YARIS SA XL15; 2022/2023; PRETA; ALCO./GASOL. - FUNCIONANDO - IPVA 2024 OK - APROX. 1.900KM")</f>
      </c>
      <c r="C15" s="4" t="inlineStr">
        <is>
          <t>Não vendido</t>
        </is>
      </c>
      <c r="D15" s="4" t="inlineStr">
        <is>
          <t>20</t>
        </is>
      </c>
      <c r="E15" s="5" t="inlineStr">
        <is>
          <t>47.250,00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=HYPERLINK("https://leilaoonline.com.br/lote/detalhe/212918", "030")</f>
      </c>
      <c r="B16" s="4" t="s">
        <f>=HYPERLINK("https://leilaoonline.com.br/lote/detalhe/212918", "I/NISSAN VERSA 16SV FLEX; 2011/2012; BRANCA; ALCO./GASOL. - FUNCIONANDO")</f>
      </c>
      <c r="C16" s="4" t="inlineStr">
        <is>
          <t>Não vendido</t>
        </is>
      </c>
      <c r="D16" s="4" t="inlineStr">
        <is>
          <t>34</t>
        </is>
      </c>
      <c r="E16" s="5" t="inlineStr">
        <is>
          <t>18.250,00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=HYPERLINK("https://leilaoonline.com.br/lote/detalhe/212919", "035")</f>
      </c>
      <c r="B17" s="4" t="s">
        <f>=HYPERLINK("https://leilaoonline.com.br/lote/detalhe/212919", "I/HYUNDAI I30 2.0; 2011/2012; PRETA; GASOLINA - FUNCIONANDO")</f>
      </c>
      <c r="C17" s="4" t="inlineStr">
        <is>
          <t>Não vendido</t>
        </is>
      </c>
      <c r="D17" s="4" t="inlineStr">
        <is>
          <t>12</t>
        </is>
      </c>
      <c r="E17" s="5" t="inlineStr">
        <is>
          <t>25.000,00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=HYPERLINK("https://leilaoonline.com.br/lote/detalhe/212917", "040")</f>
      </c>
      <c r="B18" s="4" t="s">
        <f>=HYPERLINK("https://leilaoonline.com.br/lote/detalhe/212917", "CHEVROLET/ONIX 1.4AT LTZ; 2017/2017; PRATA; ALCO./GASOL. - FUNCIONANDO")</f>
      </c>
      <c r="C18" s="4" t="inlineStr">
        <is>
          <t>Não vendido</t>
        </is>
      </c>
      <c r="D18" s="4" t="inlineStr">
        <is>
          <t>16</t>
        </is>
      </c>
      <c r="E18" s="5" t="inlineStr">
        <is>
          <t>26.500,00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=HYPERLINK("https://leilaoonline.com.br/lote/detalhe/212920", "045")</f>
      </c>
      <c r="B19" s="4" t="s">
        <f>=HYPERLINK("https://leilaoonline.com.br/lote/detalhe/212920", "veja o vídeo!! I/VW TIGUAN 2.0 TSI; 2010/2011; PRETA; GASOLINA - FUNCIONANDO")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19.000,00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=HYPERLINK("https://leilaoonline.com.br/lote/detalhe/213279", "050")</f>
      </c>
      <c r="B20" s="4" t="s">
        <f>=HYPERLINK("https://leilaoonline.com.br/lote/detalhe/213279", "veja o vídeo!! TOYOTA/YARIS SD XLPLUSAT; 2019/2020; CINZA; ALCO./GASOL. - FUNC. - IPVA 2024 OK - APROX. 18.700KM")</f>
      </c>
      <c r="C20" s="4" t="inlineStr">
        <is>
          <t>Não vendido</t>
        </is>
      </c>
      <c r="D20" s="4" t="inlineStr">
        <is>
          <t>29</t>
        </is>
      </c>
      <c r="E20" s="5" t="inlineStr">
        <is>
          <t>48.250,00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=HYPERLINK("https://leilaoonline.com.br/lote/detalhe/212931", "053")</f>
      </c>
      <c r="B21" s="4" t="s">
        <f>=HYPERLINK("https://leilaoonline.com.br/lote/detalhe/212931", "veja o vídeo!! CHEVROLET/MONTANA LS; 2014/2014; BRANCA; ALCO./GASOL. - FUNCIONANDO - APROX. 47.400KM")</f>
      </c>
      <c r="C21" s="4" t="inlineStr">
        <is>
          <t>Não vendido</t>
        </is>
      </c>
      <c r="D21" s="4" t="inlineStr">
        <is>
          <t>50</t>
        </is>
      </c>
      <c r="E21" s="5" t="inlineStr">
        <is>
          <t>23.000,00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=HYPERLINK("https://leilaoonline.com.br/lote/detalhe/212926", "055")</f>
      </c>
      <c r="B22" s="4" t="s">
        <f>=HYPERLINK("https://leilaoonline.com.br/lote/detalhe/212926", "veja o vídeo!! I/TOYOTA HILUX CD4X4 SRV; 2012/2013; PRATA; DIESEL - FUNCIONANDO")</f>
      </c>
      <c r="C22" s="4" t="inlineStr">
        <is>
          <t>Não vendido</t>
        </is>
      </c>
      <c r="D22" s="4" t="inlineStr">
        <is>
          <t>32</t>
        </is>
      </c>
      <c r="E22" s="5" t="inlineStr">
        <is>
          <t>78.750,00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=HYPERLINK("https://leilaoonline.com.br/lote/detalhe/212927", "057")</f>
      </c>
      <c r="B23" s="4" t="s">
        <f>=HYPERLINK("https://leilaoonline.com.br/lote/detalhe/212927", "veja o vídeo!! FORD/FIESTA SEDAN1.6FLEX; 2013/20214; PRATA; ALCO./GASOL. - FUNCIONANDO")</f>
      </c>
      <c r="C23" s="4" t="inlineStr">
        <is>
          <t>Não vendido</t>
        </is>
      </c>
      <c r="D23" s="4" t="inlineStr">
        <is>
          <t>31</t>
        </is>
      </c>
      <c r="E23" s="5" t="inlineStr">
        <is>
          <t>17.500,00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=HYPERLINK("https://leilaoonline.com.br/lote/detalhe/213500", "060")</f>
      </c>
      <c r="B24" s="4" t="s">
        <f>=HYPERLINK("https://leilaoonline.com.br/lote/detalhe/213500", "veja o vídeo!! CHEVROLET/PRISMA 1.4MT LT; 2013/2014; CINZA; ALCO./GASOL. - FUNCIONANDO")</f>
      </c>
      <c r="C24" s="4" t="inlineStr">
        <is>
          <t>Vendido</t>
        </is>
      </c>
      <c r="D24" s="4" t="inlineStr">
        <is>
          <t>41</t>
        </is>
      </c>
      <c r="E24" s="5" t="inlineStr">
        <is>
          <t>26.500,00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=HYPERLINK("https://leilaoonline.com.br/lote/detalhe/212925", "063")</f>
      </c>
      <c r="B25" s="4" t="s">
        <f>=HYPERLINK("https://leilaoonline.com.br/lote/detalhe/212925", "veja o vídeo!! RENAULT/DUSTER 16 D 4X2; 2011/2012; PRATA; ALCO./GASOL. - FUNCIONANDO")</f>
      </c>
      <c r="C25" s="4" t="inlineStr">
        <is>
          <t>Não vendido</t>
        </is>
      </c>
      <c r="D25" s="4" t="inlineStr">
        <is>
          <t>6</t>
        </is>
      </c>
      <c r="E25" s="5" t="inlineStr">
        <is>
          <t>18.500,00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=HYPERLINK("https://leilaoonline.com.br/lote/detalhe/212924", "065")</f>
      </c>
      <c r="B26" s="4" t="s">
        <f>=HYPERLINK("https://leilaoonline.com.br/lote/detalhe/212924", "veja o vídeo!! HONDA/HR-V EXL CVT; 2021/2021; CINZA; ALCO./GASOL. - FUNCIONANDO")</f>
      </c>
      <c r="C26" s="4" t="inlineStr">
        <is>
          <t>Não vendido</t>
        </is>
      </c>
      <c r="D26" s="4" t="inlineStr">
        <is>
          <t>7</t>
        </is>
      </c>
      <c r="E26" s="5" t="inlineStr">
        <is>
          <t>42.500,00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=HYPERLINK("https://leilaoonline.com.br/lote/detalhe/212929", "067")</f>
      </c>
      <c r="B27" s="4" t="s">
        <f>=HYPERLINK("https://leilaoonline.com.br/lote/detalhe/212929", "veja o vídeo!! NISSAN/VERSA 16 SL; 2015/2016; PRATA; ALCO./GASOL. - FUNCIONANDO")</f>
      </c>
      <c r="C27" s="4" t="inlineStr">
        <is>
          <t>Vendido</t>
        </is>
      </c>
      <c r="D27" s="4" t="inlineStr">
        <is>
          <t>36</t>
        </is>
      </c>
      <c r="E27" s="5" t="inlineStr">
        <is>
          <t>30.000,00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=HYPERLINK("https://leilaoonline.com.br/lote/detalhe/212934", "070")</f>
      </c>
      <c r="B28" s="4" t="s">
        <f>=HYPERLINK("https://leilaoonline.com.br/lote/detalhe/212934", "veja o vídeo!! TOYOTA/ETIOS SD XLS; 2013/2013; PRETA; ALCO./GASOL. - FUNCIONANDO")</f>
      </c>
      <c r="C28" s="4" t="inlineStr">
        <is>
          <t>Vendido</t>
        </is>
      </c>
      <c r="D28" s="4" t="inlineStr">
        <is>
          <t>50</t>
        </is>
      </c>
      <c r="E28" s="5" t="inlineStr">
        <is>
          <t>29.250,00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=HYPERLINK("https://leilaoonline.com.br/lote/detalhe/212943", "073")</f>
      </c>
      <c r="B29" s="4" t="s">
        <f>=HYPERLINK("https://leilaoonline.com.br/lote/detalhe/212943", "veja o vídeo!! FIAT/PALIO ELX FLEX; 2007/2008; VERMELHA; ALCO./GASOL. - FUNCIONANDO")</f>
      </c>
      <c r="C29" s="4" t="inlineStr">
        <is>
          <t>Não vendido</t>
        </is>
      </c>
      <c r="D29" s="4" t="inlineStr">
        <is>
          <t>26</t>
        </is>
      </c>
      <c r="E29" s="5" t="inlineStr">
        <is>
          <t>16.000,00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=HYPERLINK("https://leilaoonline.com.br/lote/detalhe/212933", "075")</f>
      </c>
      <c r="B30" s="4" t="s">
        <f>=HYPERLINK("https://leilaoonline.com.br/lote/detalhe/212933", "veja o vídeo!! FIAT/STRADA HD WK CC E; 2018/2018; PRATA; ALCO./GASOL. - FUNCIONANDO")</f>
      </c>
      <c r="C30" s="4" t="inlineStr">
        <is>
          <t>Não vendido</t>
        </is>
      </c>
      <c r="D30" s="4" t="inlineStr">
        <is>
          <t>34</t>
        </is>
      </c>
      <c r="E30" s="5" t="inlineStr">
        <is>
          <t>34.000,00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=HYPERLINK("https://leilaoonline.com.br/lote/detalhe/212942", "077")</f>
      </c>
      <c r="B31" s="4" t="s">
        <f>=HYPERLINK("https://leilaoonline.com.br/lote/detalhe/212942", "veja o vídeo!! CITROEN/C3 PICASSO EXC A; 2013/2013; PRETA; ALCO./GASOL. - FUNCIONANDO")</f>
      </c>
      <c r="C31" s="4" t="inlineStr">
        <is>
          <t>Não vendido</t>
        </is>
      </c>
      <c r="D31" s="4" t="inlineStr">
        <is>
          <t>10</t>
        </is>
      </c>
      <c r="E31" s="5" t="inlineStr">
        <is>
          <t>9.500,00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=HYPERLINK("https://leilaoonline.com.br/lote/detalhe/212930", "080")</f>
      </c>
      <c r="B32" s="4" t="s">
        <f>=HYPERLINK("https://leilaoonline.com.br/lote/detalhe/212930", "veja o vídeo!! I/NISSAN FRONTIER XE X4; 2020/2021; CINZA; DIESEL - FUNCIONANDO - IPVA 2024 OK")</f>
      </c>
      <c r="C32" s="4" t="inlineStr">
        <is>
          <t>Não vendido</t>
        </is>
      </c>
      <c r="D32" s="4" t="inlineStr">
        <is>
          <t>48</t>
        </is>
      </c>
      <c r="E32" s="5" t="inlineStr">
        <is>
          <t>105.500,00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=HYPERLINK("https://leilaoonline.com.br/lote/detalhe/212938", "083")</f>
      </c>
      <c r="B33" s="4" t="s">
        <f>=HYPERLINK("https://leilaoonline.com.br/lote/detalhe/212938", "veja o vídeo!! I/HONDA CR-V EXL; 2010/2011; CINZA; GASOLINA - FUNCIONANDO")</f>
      </c>
      <c r="C33" s="4" t="inlineStr">
        <is>
          <t>Não vendido</t>
        </is>
      </c>
      <c r="D33" s="4" t="inlineStr">
        <is>
          <t>55</t>
        </is>
      </c>
      <c r="E33" s="5" t="inlineStr">
        <is>
          <t>42.000,00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=HYPERLINK("https://leilaoonline.com.br/lote/detalhe/212939", "085")</f>
      </c>
      <c r="B34" s="4" t="s">
        <f>=HYPERLINK("https://leilaoonline.com.br/lote/detalhe/212939", "veja o vídeo!! PEUGEOT/2008 ALLURE PK; 2022/2022; BRANCA; ALCO./GASOL. - FUNCIONANDO")</f>
      </c>
      <c r="C34" s="4" t="inlineStr">
        <is>
          <t>Não vendido</t>
        </is>
      </c>
      <c r="D34" s="4" t="inlineStr">
        <is>
          <t>42</t>
        </is>
      </c>
      <c r="E34" s="5" t="inlineStr">
        <is>
          <t>37.500,00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=HYPERLINK("https://leilaoonline.com.br/lote/detalhe/212928", "087")</f>
      </c>
      <c r="B35" s="4" t="s">
        <f>=HYPERLINK("https://leilaoonline.com.br/lote/detalhe/212928", "veja o vídeo!! HONDA HR-V EXL CVT; 2020/2020; PRATA; ALCO./GASOL. - FUNCIONANDO - APROX. 36.500KM")</f>
      </c>
      <c r="C35" s="4" t="inlineStr">
        <is>
          <t>Vendido</t>
        </is>
      </c>
      <c r="D35" s="4" t="inlineStr">
        <is>
          <t>45</t>
        </is>
      </c>
      <c r="E35" s="5" t="inlineStr">
        <is>
          <t>80.000,00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=HYPERLINK("https://leilaoonline.com.br/lote/detalhe/213061", "090")</f>
      </c>
      <c r="B36" s="4" t="s">
        <f>=HYPERLINK("https://leilaoonline.com.br/lote/detalhe/213061", "veja o vídeo!! VW/SPACEFOX PAT MA; 2014/2014; BRANCA; ALCO./GASOL. - FUNCIONANDO")</f>
      </c>
      <c r="C36" s="4" t="inlineStr">
        <is>
          <t>Vendido</t>
        </is>
      </c>
      <c r="D36" s="4" t="inlineStr">
        <is>
          <t>29</t>
        </is>
      </c>
      <c r="E36" s="5" t="inlineStr">
        <is>
          <t>29.000,00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=HYPERLINK("https://leilaoonline.com.br/lote/detalhe/212937", "095")</f>
      </c>
      <c r="B37" s="4" t="s">
        <f>=HYPERLINK("https://leilaoonline.com.br/lote/detalhe/212937", "VW/GOL 1.6 POWER; 2008/2008; BRANCA; ALCO./GASOL.; COM KIT RALLYE - FUNCIONANDO")</f>
      </c>
      <c r="C37" s="4" t="inlineStr">
        <is>
          <t>Não vendido</t>
        </is>
      </c>
      <c r="D37" s="4" t="inlineStr">
        <is>
          <t>23</t>
        </is>
      </c>
      <c r="E37" s="5" t="inlineStr">
        <is>
          <t>12.500,00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=HYPERLINK("https://leilaoonline.com.br/lote/detalhe/212935", "097")</f>
      </c>
      <c r="B38" s="4" t="s">
        <f>=HYPERLINK("https://leilaoonline.com.br/lote/detalhe/212935", "veja o vídeo!! FIAT/STRADA HD WK CC E; 2016/2017; BRANCA; ALCO./GASOL. - FUNCIONANDO")</f>
      </c>
      <c r="C38" s="4" t="inlineStr">
        <is>
          <t>Não vendido</t>
        </is>
      </c>
      <c r="D38" s="4" t="inlineStr">
        <is>
          <t>14</t>
        </is>
      </c>
      <c r="E38" s="5" t="inlineStr">
        <is>
          <t>16.500,00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=HYPERLINK("https://leilaoonline.com.br/lote/detalhe/212941", "100")</f>
      </c>
      <c r="B39" s="4" t="s">
        <f>=HYPERLINK("https://leilaoonline.com.br/lote/detalhe/212941", "veja o vídeo!! HYUNDAI/HB20 10M SENSE; 2020/2021; PRATA; ALCO./GASOL. - FUNCIONANDO - APROX. 37.000KM")</f>
      </c>
      <c r="C39" s="4" t="inlineStr">
        <is>
          <t>Não vendido</t>
        </is>
      </c>
      <c r="D39" s="4" t="inlineStr">
        <is>
          <t>53</t>
        </is>
      </c>
      <c r="E39" s="5" t="inlineStr">
        <is>
          <t>41.000,00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=HYPERLINK("https://leilaoonline.com.br/lote/detalhe/212940", "105")</f>
      </c>
      <c r="B40" s="4" t="s">
        <f>=HYPERLINK("https://leilaoonline.com.br/lote/detalhe/212940", "veja o vídeo!! I/HONDA CR-V EXL; 2008/2008; PRATA; GASOLINA - FUNCIONANDO")</f>
      </c>
      <c r="C40" s="4" t="inlineStr">
        <is>
          <t>Não vendido</t>
        </is>
      </c>
      <c r="D40" s="4" t="inlineStr">
        <is>
          <t>19</t>
        </is>
      </c>
      <c r="E40" s="5" t="inlineStr">
        <is>
          <t>33.750,00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=HYPERLINK("https://leilaoonline.com.br/lote/detalhe/212932", "107")</f>
      </c>
      <c r="B41" s="4" t="s">
        <f>=HYPERLINK("https://leilaoonline.com.br/lote/detalhe/212932", "veja o vídeo!! CHEV/ONIX JOY; 2020/2020; AZUL; ALCO./GASOL. - FUNCIONANDO")</f>
      </c>
      <c r="C41" s="4" t="inlineStr">
        <is>
          <t>Não vendido</t>
        </is>
      </c>
      <c r="D41" s="4" t="inlineStr">
        <is>
          <t>41</t>
        </is>
      </c>
      <c r="E41" s="5" t="inlineStr">
        <is>
          <t>35.000,00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=HYPERLINK("https://leilaoonline.com.br/lote/detalhe/212955", "110")</f>
      </c>
      <c r="B42" s="4" t="s">
        <f>=HYPERLINK("https://leilaoonline.com.br/lote/detalhe/212955", "I/CHEVROLET AGILE LTZ; 2010/2011; PRATA; ALCO./GASOL. - FUNCIONANDO")</f>
      </c>
      <c r="C42" s="4" t="inlineStr">
        <is>
          <t>Não vendido</t>
        </is>
      </c>
      <c r="D42" s="4" t="inlineStr">
        <is>
          <t>15</t>
        </is>
      </c>
      <c r="E42" s="5" t="inlineStr">
        <is>
          <t>12.000,00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=HYPERLINK("https://leilaoonline.com.br/lote/detalhe/212946", "113")</f>
      </c>
      <c r="B43" s="4" t="s">
        <f>=HYPERLINK("https://leilaoonline.com.br/lote/detalhe/212946", "veja o vídeo!! FIAT/PUNTO ELX 1.4; 2009/2010; PRETA; ALCO./GASOL - FUNCIONANDO")</f>
      </c>
      <c r="C43" s="4" t="inlineStr">
        <is>
          <t>Vendido</t>
        </is>
      </c>
      <c r="D43" s="4" t="inlineStr">
        <is>
          <t>24</t>
        </is>
      </c>
      <c r="E43" s="5" t="inlineStr">
        <is>
          <t>21.000,00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=HYPERLINK("https://leilaoonline.com.br/lote/detalhe/212956", "115")</f>
      </c>
      <c r="B44" s="4" t="s">
        <f>=HYPERLINK("https://leilaoonline.com.br/lote/detalhe/212956", "veja o vídeo!! IMP/VOLVO V40 2.0 T; 2001/2001; PRETA; GASOLINA - FUNCIONANDO")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=HYPERLINK("https://leilaoonline.com.br/lote/detalhe/212944", "117")</f>
      </c>
      <c r="B45" s="4" t="s">
        <f>=HYPERLINK("https://leilaoonline.com.br/lote/detalhe/212944", "veja o vídeo!! VW/FOX 1.0 GII; 2013/2014; PRETA; ALCO./GASOL. - FUNCIONANDO")</f>
      </c>
      <c r="C45" s="4" t="inlineStr">
        <is>
          <t>Não vendido</t>
        </is>
      </c>
      <c r="D45" s="4" t="inlineStr">
        <is>
          <t>12</t>
        </is>
      </c>
      <c r="E45" s="5" t="inlineStr">
        <is>
          <t>23.000,00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=HYPERLINK("https://leilaoonline.com.br/lote/detalhe/212945", "120")</f>
      </c>
      <c r="B46" s="4" t="s">
        <f>=HYPERLINK("https://leilaoonline.com.br/lote/detalhe/212945", "veja o vídeo!! FIAT/STRADA HD WK CC E; 2019/2019; BRANCA; ALCO./GASOL. - FUNCIONANDO")</f>
      </c>
      <c r="C46" s="4" t="inlineStr">
        <is>
          <t>Não vendido</t>
        </is>
      </c>
      <c r="D46" s="4" t="inlineStr">
        <is>
          <t>41</t>
        </is>
      </c>
      <c r="E46" s="5" t="inlineStr">
        <is>
          <t>35.000,00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=HYPERLINK("https://leilaoonline.com.br/lote/detalhe/212949", "125")</f>
      </c>
      <c r="B47" s="4" t="s">
        <f>=HYPERLINK("https://leilaoonline.com.br/lote/detalhe/212949", "veja o vídeo!! GM/CLASSIC LIFE; 2007/2008; BEGE; ALCO./GASOL. - FUNCIONANDO")</f>
      </c>
      <c r="C47" s="4" t="inlineStr">
        <is>
          <t>Vendido</t>
        </is>
      </c>
      <c r="D47" s="4" t="inlineStr">
        <is>
          <t>43</t>
        </is>
      </c>
      <c r="E47" s="5" t="inlineStr">
        <is>
          <t>15.000,00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=HYPERLINK("https://leilaoonline.com.br/lote/detalhe/212952", "127")</f>
      </c>
      <c r="B48" s="4" t="s">
        <f>=HYPERLINK("https://leilaoonline.com.br/lote/detalhe/212952", "veja o vídeo!! TOYOTA/ETIOS HB XS 15; 2015/2015; PRATA; ALCO./GASOL. - FUNCIONANDO")</f>
      </c>
      <c r="C48" s="4" t="inlineStr">
        <is>
          <t>Não vendido</t>
        </is>
      </c>
      <c r="D48" s="4" t="inlineStr">
        <is>
          <t>19</t>
        </is>
      </c>
      <c r="E48" s="5" t="inlineStr">
        <is>
          <t>19.000,00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=HYPERLINK("https://leilaoonline.com.br/lote/detalhe/212947", "130")</f>
      </c>
      <c r="B49" s="4" t="s">
        <f>=HYPERLINK("https://leilaoonline.com.br/lote/detalhe/212947", "veja o vídeo!! I/BMW 116I 1A11; 2014/2014; BRANCA; GASOLINA - FUNCIONANDO")</f>
      </c>
      <c r="C49" s="4" t="inlineStr">
        <is>
          <t>Não vendido</t>
        </is>
      </c>
      <c r="D49" s="4" t="inlineStr">
        <is>
          <t>5</t>
        </is>
      </c>
      <c r="E49" s="5" t="inlineStr">
        <is>
          <t>12.000,00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=HYPERLINK("https://leilaoonline.com.br/lote/detalhe/212953", "135")</f>
      </c>
      <c r="B50" s="4" t="s">
        <f>=HYPERLINK("https://leilaoonline.com.br/lote/detalhe/212953", "FIAT/STRADA WORKING 1.4; 2014/2014; VERMELHA; ALCO./GASOL. - FUNCIONANDO")</f>
      </c>
      <c r="C50" s="4" t="inlineStr">
        <is>
          <t>Não vendido</t>
        </is>
      </c>
      <c r="D50" s="4" t="inlineStr">
        <is>
          <t>14</t>
        </is>
      </c>
      <c r="E50" s="5" t="inlineStr">
        <is>
          <t>16.500,00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=HYPERLINK("https://leilaoonline.com.br/lote/detalhe/212951", "137")</f>
      </c>
      <c r="B51" s="4" t="s">
        <f>=HYPERLINK("https://leilaoonline.com.br/lote/detalhe/212951", "veja o vídeo!! I/KIA SOUL EX 1.6 FF AT; 2011/2012; MARROM; ALCO./GASOL. - FUNCIONANDO")</f>
      </c>
      <c r="C51" s="4" t="inlineStr">
        <is>
          <t>Não vendido</t>
        </is>
      </c>
      <c r="D51" s="4" t="inlineStr">
        <is>
          <t>25</t>
        </is>
      </c>
      <c r="E51" s="5" t="inlineStr">
        <is>
          <t>22.000,00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=HYPERLINK("https://leilaoonline.com.br/lote/detalhe/212948", "143")</f>
      </c>
      <c r="B52" s="4" t="s">
        <f>=HYPERLINK("https://leilaoonline.com.br/lote/detalhe/212948", "veja o vídeo!! I/CHEVROLET AGILE LTZ; 2011/2011; BRANCA; ALCO./GASOL. - FUNCIONANDO")</f>
      </c>
      <c r="C52" s="4" t="inlineStr">
        <is>
          <t>Não vendido</t>
        </is>
      </c>
      <c r="D52" s="4" t="inlineStr">
        <is>
          <t>28</t>
        </is>
      </c>
      <c r="E52" s="5" t="inlineStr">
        <is>
          <t>19.000,00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=HYPERLINK("https://leilaoonline.com.br/lote/detalhe/212950", "145")</f>
      </c>
      <c r="B53" s="4" t="s">
        <f>=HYPERLINK("https://leilaoonline.com.br/lote/detalhe/212950", "VW/GOL 1.0; 2009/2010; PRATA; ALCO./GASOL. - FUNCIONANDO")</f>
      </c>
      <c r="C53" s="4" t="inlineStr">
        <is>
          <t>Não vendido</t>
        </is>
      </c>
      <c r="D53" s="4" t="inlineStr">
        <is>
          <t>27</t>
        </is>
      </c>
      <c r="E53" s="5" t="inlineStr">
        <is>
          <t>11.500,00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=HYPERLINK("https://leilaoonline.com.br/lote/detalhe/212957", "150")</f>
      </c>
      <c r="B54" s="4" t="s">
        <f>=HYPERLINK("https://leilaoonline.com.br/lote/detalhe/212957", "veja o vídeo!! TOYOTA/ETIOS HB XS; 2013/2013; PRATA; ALCO./GASOL. - FUNCIONANDO - APROX. 64.700KM")</f>
      </c>
      <c r="C54" s="4" t="inlineStr">
        <is>
          <t>Vendido</t>
        </is>
      </c>
      <c r="D54" s="4" t="inlineStr">
        <is>
          <t>79</t>
        </is>
      </c>
      <c r="E54" s="5" t="inlineStr">
        <is>
          <t>24.500,00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=HYPERLINK("https://leilaoonline.com.br/lote/detalhe/212958", "153")</f>
      </c>
      <c r="B55" s="4" t="s">
        <f>=HYPERLINK("https://leilaoonline.com.br/lote/detalhe/212958", "veja o vídeo!! HONDA/CIVIC LX; 2002/2003; PRETA; GASOLINA - FUNCIONANDO")</f>
      </c>
      <c r="C55" s="4" t="inlineStr">
        <is>
          <t>Não vendido</t>
        </is>
      </c>
      <c r="D55" s="4" t="inlineStr">
        <is>
          <t>4</t>
        </is>
      </c>
      <c r="E55" s="5" t="inlineStr">
        <is>
          <t>6.500,00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=HYPERLINK("https://leilaoonline.com.br/lote/detalhe/212959", "155")</f>
      </c>
      <c r="B56" s="4" t="s">
        <f>=HYPERLINK("https://leilaoonline.com.br/lote/detalhe/212959", "veja o vídeo!! I/VW SPACEFOX; 2008/2009; PRATA; ALCO./GASOL. - FUNCIONANDO")</f>
      </c>
      <c r="C56" s="4" t="inlineStr">
        <is>
          <t>Não vendido</t>
        </is>
      </c>
      <c r="D56" s="4" t="inlineStr">
        <is>
          <t>21</t>
        </is>
      </c>
      <c r="E56" s="5" t="inlineStr">
        <is>
          <t>15.000,00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=HYPERLINK("https://leilaoonline.com.br/lote/detalhe/212961", "250")</f>
      </c>
      <c r="B57" s="4" t="s">
        <f>=HYPERLINK("https://leilaoonline.com.br/lote/detalhe/212961", "JOGO DE RODAS 5 FUROS ARO 18" COM PNEUS 215 X 35")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2.650,00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=HYPERLINK("https://leilaoonline.com.br/lote/detalhe/212962", "255")</f>
      </c>
      <c r="B58" s="4" t="s">
        <f>=HYPERLINK("https://leilaoonline.com.br/lote/detalhe/212962", "JOGO DE RODAS ORBITAL (FUTURA) ARO 14 COM PNEUS")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1.250,00</t>
        </is>
      </c>
      <c r="F58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2026-07-13T01:00:09.00Z</dcterms:created>
  <dc:creator>Tellks Tecnologia</dc:creator>
  <cp:revision>0</cp:revision>
</cp:coreProperties>
</file>