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23 • Etios HB • H CRV, City, HRV EXL 20 • Onix 20, 22 • Frontier XE 21 • Stradas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=HYPERLINK("https://leilaoonline.com.br/lote/detalhe/211231", "030")</f>
      </c>
      <c r="B11" s="4" t="s">
        <f>=HYPERLINK("https://leilaoonline.com.br/lote/detalhe/211231", "veja o vídeo!! VW/GOL MPI; 2022/2023; BRANCA; ALCO./GASOL. - FUNCIONANDO")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34.750,00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=HYPERLINK("https://leilaoonline.com.br/lote/detalhe/211232", "035")</f>
      </c>
      <c r="B12" s="4" t="s">
        <f>=HYPERLINK("https://leilaoonline.com.br/lote/detalhe/211232", "veja o vídeo!! VW/UP CROSS SCV; 2016/2017; BRANCA; ALCO./GASOL. - FUNCIONANDO")</f>
      </c>
      <c r="C12" s="4" t="inlineStr">
        <is>
          <t>Vendido</t>
        </is>
      </c>
      <c r="D12" s="4" t="inlineStr">
        <is>
          <t>32</t>
        </is>
      </c>
      <c r="E12" s="5" t="inlineStr">
        <is>
          <t>29.500,00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=HYPERLINK("https://leilaoonline.com.br/lote/detalhe/211513", "037")</f>
      </c>
      <c r="B13" s="4" t="s">
        <f>=HYPERLINK("https://leilaoonline.com.br/lote/detalhe/211513", "veja o vídeo!! I/HONDA CITY EX FLEX; 2012/2013; PRETA; ALCO./GASOL. - FUNCIONANDO")</f>
      </c>
      <c r="C13" s="4" t="inlineStr">
        <is>
          <t>Vendido</t>
        </is>
      </c>
      <c r="D13" s="4" t="inlineStr">
        <is>
          <t>33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=HYPERLINK("https://leilaoonline.com.br/lote/detalhe/211586", "040")</f>
      </c>
      <c r="B14" s="4" t="s">
        <f>=HYPERLINK("https://leilaoonline.com.br/lote/detalhe/211586", "veja o vídeo!! I/BMW M135I; 2015/2016; AZUL; GASOLINA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81.250,00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=HYPERLINK("https://leilaoonline.com.br/lote/detalhe/211221", "043")</f>
      </c>
      <c r="B15" s="4" t="s">
        <f>=HYPERLINK("https://leilaoonline.com.br/lote/detalhe/211221", "CHEVROLET/ONIX 1.4AT LTZ; 2017/2017; PRATA; ALCO./GASOL. - FUNCIONANDO")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34.500,00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=HYPERLINK("https://leilaoonline.com.br/lote/detalhe/211223", "045")</f>
      </c>
      <c r="B16" s="4" t="s">
        <f>=HYPERLINK("https://leilaoonline.com.br/lote/detalhe/211223", "I/NISSAN VERSA 16SV FLEX; 2011/2012; BRANCA; ALCO./GASOL.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18.000,00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=HYPERLINK("https://leilaoonline.com.br/lote/detalhe/211224", "047")</f>
      </c>
      <c r="B17" s="4" t="s">
        <f>=HYPERLINK("https://leilaoonline.com.br/lote/detalhe/211224", "I/HYUNDAI I30 2.0; 2011/2012; PRETA; GASOLINA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=HYPERLINK("https://leilaoonline.com.br/lote/detalhe/211225", "055")</f>
      </c>
      <c r="B18" s="4" t="s">
        <f>=HYPERLINK("https://leilaoonline.com.br/lote/detalhe/211225", "veja o vídeo!! I/VW TIGUAN 2.0 TSI; 2010/2011; PRETA; GASOLINA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=HYPERLINK("https://leilaoonline.com.br/lote/detalhe/211222", "057")</f>
      </c>
      <c r="B19" s="4" t="s">
        <f>=HYPERLINK("https://leilaoonline.com.br/lote/detalhe/211222", "veja o vídeo!! CAMINHÃO VW/5.140E DELIVERY; 2010/2010; BRANCA; DIESEL - FUNCIONANDO")</f>
      </c>
      <c r="C19" s="4" t="inlineStr">
        <is>
          <t>Lote retirado</t>
        </is>
      </c>
      <c r="D19" s="4" t="inlineStr">
        <is>
          <t>3</t>
        </is>
      </c>
      <c r="E19" s="5" t="inlineStr">
        <is>
          <t>65.000,00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=HYPERLINK("https://leilaoonline.com.br/lote/detalhe/211579", "060")</f>
      </c>
      <c r="B20" s="4" t="s">
        <f>=HYPERLINK("https://leilaoonline.com.br/lote/detalhe/211579", "veja o vídeo!! FORD/FIESTA SEDAN1.6FLEX; 2013/20214; PRATA; ALCO./GASOL. - FUNCIONANDO")</f>
      </c>
      <c r="C20" s="4" t="inlineStr">
        <is>
          <t>Vendido</t>
        </is>
      </c>
      <c r="D20" s="4" t="inlineStr">
        <is>
          <t>22</t>
        </is>
      </c>
      <c r="E20" s="5" t="inlineStr">
        <is>
          <t>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=HYPERLINK("https://leilaoonline.com.br/lote/detalhe/211490", "061")</f>
      </c>
      <c r="B21" s="4" t="s">
        <f>=HYPERLINK("https://leilaoonline.com.br/lote/detalhe/211490", "veja o vídeo!! RENAULT/SANDERO AUTH 10; 2015/2016; BRANCA; ALCO./GASOL. - FUNCIONANDO")</f>
      </c>
      <c r="C21" s="4" t="inlineStr">
        <is>
          <t>Vendido</t>
        </is>
      </c>
      <c r="D21" s="4" t="inlineStr">
        <is>
          <t>22</t>
        </is>
      </c>
      <c r="E21" s="5" t="inlineStr">
        <is>
          <t>20.500,00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=HYPERLINK("https://leilaoonline.com.br/lote/detalhe/211226", "062")</f>
      </c>
      <c r="B22" s="4" t="s">
        <f>=HYPERLINK("https://leilaoonline.com.br/lote/detalhe/211226", "veja o vídeo!! HONDA HR-V EXL CVT; 2020/2020; PRATA; ALCO./GASOL. - FUNCIONANDO - APROX. 35.500KM")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46.250,00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=HYPERLINK("https://leilaoonline.com.br/lote/detalhe/211492", "063")</f>
      </c>
      <c r="B23" s="4" t="s">
        <f>=HYPERLINK("https://leilaoonline.com.br/lote/detalhe/211492", "veja o vídeo!! VW/FOX 1.0 GII; 2013/2014; PRETA; ALCO./GASOL.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13.500,00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=HYPERLINK("https://leilaoonline.com.br/lote/detalhe/211229", "064")</f>
      </c>
      <c r="B24" s="4" t="s">
        <f>=HYPERLINK("https://leilaoonline.com.br/lote/detalhe/211229", "veja o vídeo!! I/NISSAN FRONTIER XE X4; 2020/2021; CINZA; DIESEL - FUNCIONANDO - IPVA 2024 OK")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115.000,00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=HYPERLINK("https://leilaoonline.com.br/lote/detalhe/211227", "065")</f>
      </c>
      <c r="B25" s="4" t="s">
        <f>=HYPERLINK("https://leilaoonline.com.br/lote/detalhe/211227", "veja o vídeo!! HONDA/CITY PERSONAL; 2019/2019; AZUL; ALCO./GASOL. - FUNCIONANDO - APROX. 46.000KM")</f>
      </c>
      <c r="C25" s="4" t="inlineStr">
        <is>
          <t>Não vendido</t>
        </is>
      </c>
      <c r="D25" s="4" t="inlineStr">
        <is>
          <t>44</t>
        </is>
      </c>
      <c r="E25" s="5" t="inlineStr">
        <is>
          <t>44.750,00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=HYPERLINK("https://leilaoonline.com.br/lote/detalhe/211237", "066")</f>
      </c>
      <c r="B26" s="4" t="s">
        <f>=HYPERLINK("https://leilaoonline.com.br/lote/detalhe/211237", "veja o vídeo!! I/BMW 116I 1A11; 2014/2014; BRANCA; GASOLINA - FUNCIONANDO")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26.250,00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=HYPERLINK("https://leilaoonline.com.br/lote/detalhe/211228", "067")</f>
      </c>
      <c r="B27" s="4" t="s">
        <f>=HYPERLINK("https://leilaoonline.com.br/lote/detalhe/211228", "veja o vídeo!! I/M. BENZ SLK 250 CGI; 2014/2014; VERMELHA; GASOLINA - FUNCIONANDO")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110.000,00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=HYPERLINK("https://leilaoonline.com.br/lote/detalhe/211230", "068")</f>
      </c>
      <c r="B28" s="4" t="s">
        <f>=HYPERLINK("https://leilaoonline.com.br/lote/detalhe/211230", "veja o vídeo!! FIAT/STRADA HD WK CC E; 2018/2018; PRATA; ALCO./GASOL. - FUNCIONANDO")</f>
      </c>
      <c r="C28" s="4" t="inlineStr">
        <is>
          <t>Não vendido</t>
        </is>
      </c>
      <c r="D28" s="4" t="inlineStr">
        <is>
          <t>40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=HYPERLINK("https://leilaoonline.com.br/lote/detalhe/211250", "069")</f>
      </c>
      <c r="B29" s="4" t="s">
        <f>=HYPERLINK("https://leilaoonline.com.br/lote/detalhe/211250", "veja o vídeo!! I/HONDA CR-V EXL; 2009/2009; PRETA; ALCO./GASOL. - FUNCIONANDO")</f>
      </c>
      <c r="C29" s="4" t="inlineStr">
        <is>
          <t>Não vendido</t>
        </is>
      </c>
      <c r="D29" s="4" t="inlineStr">
        <is>
          <t>42</t>
        </is>
      </c>
      <c r="E29" s="5" t="inlineStr">
        <is>
          <t>29.500,00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=HYPERLINK("https://leilaoonline.com.br/lote/detalhe/211220", "070")</f>
      </c>
      <c r="B30" s="4" t="s">
        <f>=HYPERLINK("https://leilaoonline.com.br/lote/detalhe/211220", "veja o vídeo!! CHEV/ONIX JOY; 2020/2020; AZUL; ALCO./GASOL. - FUNCIONANDO")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22.000,00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=HYPERLINK("https://leilaoonline.com.br/lote/detalhe/211233", "071")</f>
      </c>
      <c r="B31" s="4" t="s">
        <f>=HYPERLINK("https://leilaoonline.com.br/lote/detalhe/211233", "veja o vídeo!! FIAT/STRADA HD WK CC E; 2019/2019; BRANCA; ALCO./GASOL. - FUNCIONANDO")</f>
      </c>
      <c r="C31" s="4" t="inlineStr">
        <is>
          <t>Não vendido</t>
        </is>
      </c>
      <c r="D31" s="4" t="inlineStr">
        <is>
          <t>40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=HYPERLINK("https://leilaoonline.com.br/lote/detalhe/211534", "072")</f>
      </c>
      <c r="B32" s="4" t="s">
        <f>=HYPERLINK("https://leilaoonline.com.br/lote/detalhe/211534", "veja o vídeo!! VW/SPACEFOX PAT MA; 2014/2014; BRANCA; ALCO./GASOL. - FUNCIONANDO")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13.000,00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=HYPERLINK("https://leilaoonline.com.br/lote/detalhe/211235", "073")</f>
      </c>
      <c r="B33" s="4" t="s">
        <f>=HYPERLINK("https://leilaoonline.com.br/lote/detalhe/211235", "veja o vídeo!! FIAT/PUNTO ELX 1.4; 2009/2010; PRETA; ALCO./GASOL - FUNCIONANDO")</f>
      </c>
      <c r="C33" s="4" t="inlineStr">
        <is>
          <t>Não vendido</t>
        </is>
      </c>
      <c r="D33" s="4" t="inlineStr">
        <is>
          <t>32</t>
        </is>
      </c>
      <c r="E33" s="5" t="inlineStr">
        <is>
          <t>14.750,00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=HYPERLINK("https://leilaoonline.com.br/lote/detalhe/211241", "074")</f>
      </c>
      <c r="B34" s="4" t="s">
        <f>=HYPERLINK("https://leilaoonline.com.br/lote/detalhe/211241", "veja o vídeo!! GM/CLASSIC LIFE; 2007/2008; BEGE; ALCO./GASOL. - FUNCIONANDO")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=HYPERLINK("https://leilaoonline.com.br/lote/detalhe/211578", "075")</f>
      </c>
      <c r="B35" s="4" t="s">
        <f>=HYPERLINK("https://leilaoonline.com.br/lote/detalhe/211578", "VW/GOL 1.6 POWER; 2008/2008; BRANCA; ALCO./GASOL.; COM KIT RALLYE - FUNCIONANDO")</f>
      </c>
      <c r="C35" s="4" t="inlineStr">
        <is>
          <t>Não vendido</t>
        </is>
      </c>
      <c r="D35" s="4" t="inlineStr">
        <is>
          <t>33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=HYPERLINK("https://leilaoonline.com.br/lote/detalhe/211585", "076")</f>
      </c>
      <c r="B36" s="4" t="s">
        <f>=HYPERLINK("https://leilaoonline.com.br/lote/detalhe/211585", "veja o vídeo!! HONDA/HR-V EXL CVT; 2021/2021; CINZA; ALCO./GASOL. - FUNCIONANDO")</f>
      </c>
      <c r="C36" s="4" t="inlineStr">
        <is>
          <t>Não vendido</t>
        </is>
      </c>
      <c r="D36" s="4" t="inlineStr">
        <is>
          <t>42</t>
        </is>
      </c>
      <c r="E36" s="5" t="inlineStr">
        <is>
          <t>86.250,00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=HYPERLINK("https://leilaoonline.com.br/lote/detalhe/211238", "077")</f>
      </c>
      <c r="B37" s="4" t="s">
        <f>=HYPERLINK("https://leilaoonline.com.br/lote/detalhe/211238", "veja o vídeo!! TOYOTA/ETIOS SD XLS; 2013/2013; PRETA; ALCO./GASOL. - FUNCIONANDO")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16.000,00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=HYPERLINK("https://leilaoonline.com.br/lote/detalhe/211244", "078")</f>
      </c>
      <c r="B38" s="4" t="s">
        <f>=HYPERLINK("https://leilaoonline.com.br/lote/detalhe/211244", "veja o vídeo!! FIAT/STRADA HD WK CC E; 2016/2017; BRANCA; ALCO./GASOL. - FUNCIONANDO")</f>
      </c>
      <c r="C38" s="4" t="inlineStr">
        <is>
          <t>Não vendido</t>
        </is>
      </c>
      <c r="D38" s="4" t="inlineStr">
        <is>
          <t>39</t>
        </is>
      </c>
      <c r="E38" s="5" t="inlineStr">
        <is>
          <t>29.000,00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=HYPERLINK("https://leilaoonline.com.br/lote/detalhe/211236", "079")</f>
      </c>
      <c r="B39" s="4" t="s">
        <f>=HYPERLINK("https://leilaoonline.com.br/lote/detalhe/211236", "veja o vídeo!! JEEP/COMPASS LONGITUDE F; 2017/2017; BRANCA; ALCO./GASOL. - FUNCIONANDO")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31.250,00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=HYPERLINK("https://leilaoonline.com.br/lote/detalhe/211240", "080")</f>
      </c>
      <c r="B40" s="4" t="s">
        <f>=HYPERLINK("https://leilaoonline.com.br/lote/detalhe/211240", "veja o vídeo!! I/CHEVROLET AGILE LTZ; 2011/2011; BRANCA; ALCO./GASOL. - FUNCIONANDO")</f>
      </c>
      <c r="C40" s="4" t="inlineStr">
        <is>
          <t>Não vendido</t>
        </is>
      </c>
      <c r="D40" s="4" t="inlineStr">
        <is>
          <t>13</t>
        </is>
      </c>
      <c r="E40" s="5" t="inlineStr">
        <is>
          <t>11.000,00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=HYPERLINK("https://leilaoonline.com.br/lote/detalhe/211587", "081")</f>
      </c>
      <c r="B41" s="4" t="s">
        <f>=HYPERLINK("https://leilaoonline.com.br/lote/detalhe/211587", "veja o vídeo!! I/NISSAN VERSA 16SV FLEX; 2013/2014; PRATA; ALCO./GASOL. - FUNCIONANDO")</f>
      </c>
      <c r="C41" s="4" t="inlineStr">
        <is>
          <t>Não vendido</t>
        </is>
      </c>
      <c r="D41" s="4" t="inlineStr">
        <is>
          <t>15</t>
        </is>
      </c>
      <c r="E41" s="5" t="inlineStr">
        <is>
          <t>17.000,00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=HYPERLINK("https://leilaoonline.com.br/lote/detalhe/211584", "082")</f>
      </c>
      <c r="B42" s="4" t="s">
        <f>=HYPERLINK("https://leilaoonline.com.br/lote/detalhe/211584", "veja o vídeo!! HYUNDAI/HB20 10M SENSE; 2020/2021; PRATA; ALCO./GASOL. - FUNCIONANDO - APROX. 37.000KM")</f>
      </c>
      <c r="C42" s="4" t="inlineStr">
        <is>
          <t>Não vendido</t>
        </is>
      </c>
      <c r="D42" s="4" t="inlineStr">
        <is>
          <t>47</t>
        </is>
      </c>
      <c r="E42" s="5" t="inlineStr">
        <is>
          <t>38.000,00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=HYPERLINK("https://leilaoonline.com.br/lote/detalhe/211249", "083")</f>
      </c>
      <c r="B43" s="4" t="s">
        <f>=HYPERLINK("https://leilaoonline.com.br/lote/detalhe/211249", "veja o vídeo!! PEUGEOT/2008 ALLURE PK; 2022/2022; BRANCA; ALCO./GASOL. - FUNCIONANDO")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25.000,00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=HYPERLINK("https://leilaoonline.com.br/lote/detalhe/211239", "085")</f>
      </c>
      <c r="B44" s="4" t="s">
        <f>=HYPERLINK("https://leilaoonline.com.br/lote/detalhe/211239", "veja o vídeo!! CHEV/ONIX 10MT LT2; 2021/2022; BRANCA; ALCO./GASOL. - FUNCIONANDO - APROX. 18.900KM")</f>
      </c>
      <c r="C44" s="4" t="inlineStr">
        <is>
          <t>Não vendido</t>
        </is>
      </c>
      <c r="D44" s="4" t="inlineStr">
        <is>
          <t>32</t>
        </is>
      </c>
      <c r="E44" s="5" t="inlineStr">
        <is>
          <t>35.500,00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=HYPERLINK("https://leilaoonline.com.br/lote/detalhe/211245", "089")</f>
      </c>
      <c r="B45" s="4" t="s">
        <f>=HYPERLINK("https://leilaoonline.com.br/lote/detalhe/211245", "veja o vídeo!! FIAT/STRADA WORKING; 2012/2013; PRETA; ALCO./GASOL. - FUNCIONANDO")</f>
      </c>
      <c r="C45" s="4" t="inlineStr">
        <is>
          <t>Não vendido</t>
        </is>
      </c>
      <c r="D45" s="4" t="inlineStr">
        <is>
          <t>29</t>
        </is>
      </c>
      <c r="E45" s="5" t="inlineStr">
        <is>
          <t>19.000,00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=HYPERLINK("https://leilaoonline.com.br/lote/detalhe/211243", "094")</f>
      </c>
      <c r="B46" s="4" t="s">
        <f>=HYPERLINK("https://leilaoonline.com.br/lote/detalhe/211243", "veja o vídeo!! I/HONDA CR-V EXL; 2010/2011; CINZA; GASOLINA - FUNCIONANDO")</f>
      </c>
      <c r="C46" s="4" t="inlineStr">
        <is>
          <t>Não vendido</t>
        </is>
      </c>
      <c r="D46" s="4" t="inlineStr">
        <is>
          <t>22</t>
        </is>
      </c>
      <c r="E46" s="5" t="inlineStr">
        <is>
          <t>46.250,00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=HYPERLINK("https://leilaoonline.com.br/lote/detalhe/211242", "095")</f>
      </c>
      <c r="B47" s="4" t="s">
        <f>=HYPERLINK("https://leilaoonline.com.br/lote/detalhe/211242", "VW/GOL 1.0; 2009/2010; PRATA; ALCO./GASOL. - FUNCIONANDO")</f>
      </c>
      <c r="C47" s="4" t="inlineStr">
        <is>
          <t>Não vendido</t>
        </is>
      </c>
      <c r="D47" s="4" t="inlineStr">
        <is>
          <t>27</t>
        </is>
      </c>
      <c r="E47" s="5" t="inlineStr">
        <is>
          <t>11.500,00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=HYPERLINK("https://leilaoonline.com.br/lote/detalhe/211246", "096")</f>
      </c>
      <c r="B48" s="4" t="s">
        <f>=HYPERLINK("https://leilaoonline.com.br/lote/detalhe/211246", "FIAT/STRADA WORKING; 2014/2015; BRANCA; ALCO./GASOL. - FUNCIONANDO")</f>
      </c>
      <c r="C48" s="4" t="inlineStr">
        <is>
          <t>Vendido</t>
        </is>
      </c>
      <c r="D48" s="4" t="inlineStr">
        <is>
          <t>38</t>
        </is>
      </c>
      <c r="E48" s="5" t="inlineStr">
        <is>
          <t>28.500,00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=HYPERLINK("https://leilaoonline.com.br/lote/detalhe/211247", "100")</f>
      </c>
      <c r="B49" s="4" t="s">
        <f>=HYPERLINK("https://leilaoonline.com.br/lote/detalhe/211247", "veja o vídeo!! TOYOTA/ETIOS HB XS; 2013/2013; PRATA; ALCO./GASOL. - FUNCIONANDO - APROX. 64.700KM")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=HYPERLINK("https://leilaoonline.com.br/lote/detalhe/211255", "101")</f>
      </c>
      <c r="B50" s="4" t="s">
        <f>=HYPERLINK("https://leilaoonline.com.br/lote/detalhe/211255", "FIAT/STRADA WORKING 1.4; 2014/2014; VERMELHA; ALCO./GASOL. - FUNCIONANDO")</f>
      </c>
      <c r="C50" s="4" t="inlineStr">
        <is>
          <t>Não vendido</t>
        </is>
      </c>
      <c r="D50" s="4" t="inlineStr">
        <is>
          <t>37</t>
        </is>
      </c>
      <c r="E50" s="5" t="inlineStr">
        <is>
          <t>28.000,00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=HYPERLINK("https://leilaoonline.com.br/lote/detalhe/211248", "103")</f>
      </c>
      <c r="B51" s="4" t="s">
        <f>=HYPERLINK("https://leilaoonline.com.br/lote/detalhe/211248", "veja o vídeo!! I/KIA SOUL EX 1.6 FF AT; 2011/2012; MARROM; ALCO./GASOL. - FUNCIONANDO")</f>
      </c>
      <c r="C51" s="4" t="inlineStr">
        <is>
          <t>Não vendido</t>
        </is>
      </c>
      <c r="D51" s="4" t="inlineStr">
        <is>
          <t>19</t>
        </is>
      </c>
      <c r="E51" s="5" t="inlineStr">
        <is>
          <t>19.500,00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=HYPERLINK("https://leilaoonline.com.br/lote/detalhe/211259", "107")</f>
      </c>
      <c r="B52" s="4" t="s">
        <f>=HYPERLINK("https://leilaoonline.com.br/lote/detalhe/211259", "veja o vídeo!! I/HONDA CR-V EXL; 2008/2008; PRATA; GASOLINA - FUNCIONANDO")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17.500,00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=HYPERLINK("https://leilaoonline.com.br/lote/detalhe/211252", "120")</f>
      </c>
      <c r="B53" s="4" t="s">
        <f>=HYPERLINK("https://leilaoonline.com.br/lote/detalhe/211252", "veja o vídeo!! TOYOTA/ETIOS HB XS 15; 2015/2015; PRATA; ALCO./GASOL. - FUNCIONANDO")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25.500,00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=HYPERLINK("https://leilaoonline.com.br/lote/detalhe/211251", "137")</f>
      </c>
      <c r="B54" s="4" t="s">
        <f>=HYPERLINK("https://leilaoonline.com.br/lote/detalhe/211251", "veja o vídeo!! RENAULT/DUSTER 16 D 4X2; 2011/2012; PRATA; ALCO./GASOL. - FUNCIONANDO")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18.750,00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=HYPERLINK("https://leilaoonline.com.br/lote/detalhe/211253", "140")</f>
      </c>
      <c r="B55" s="4" t="s">
        <f>=HYPERLINK("https://leilaoonline.com.br/lote/detalhe/211253", "veja o vídeo!! HONDA/CIVIC LX; 2002/2003; PRETA; GASOLINA - FUNCIONANDO")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=HYPERLINK("https://leilaoonline.com.br/lote/detalhe/211254", "145")</f>
      </c>
      <c r="B56" s="4" t="s">
        <f>=HYPERLINK("https://leilaoonline.com.br/lote/detalhe/211254", "veja o vídeo!! I/VW SPACEFOX; 2008/2009; PRATA; ALCO./GASOL. - FUNCIONANDO")</f>
      </c>
      <c r="C56" s="4" t="inlineStr">
        <is>
          <t>Não vendido</t>
        </is>
      </c>
      <c r="D56" s="4" t="inlineStr">
        <is>
          <t>6</t>
        </is>
      </c>
      <c r="E56" s="5" t="inlineStr">
        <is>
          <t>7.500,00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=HYPERLINK("https://leilaoonline.com.br/lote/detalhe/211256", "155")</f>
      </c>
      <c r="B57" s="4" t="s">
        <f>=HYPERLINK("https://leilaoonline.com.br/lote/detalhe/211256", "veja o vídeo!! VW/GOL 1.0 GIV; 2011/2011; PRATA; ALCO./GASOL. - FUNCIONANDO")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6.500,00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=HYPERLINK("https://leilaoonline.com.br/lote/detalhe/211257", "157")</f>
      </c>
      <c r="B58" s="4" t="s">
        <f>=HYPERLINK("https://leilaoonline.com.br/lote/detalhe/211257", "GM/MERIVA JOY; 2009/2010; BRANCA; ALCO./GASOL. - FUNCIONANDO")</f>
      </c>
      <c r="C58" s="4" t="inlineStr">
        <is>
          <t>Não vendido</t>
        </is>
      </c>
      <c r="D58" s="4" t="inlineStr">
        <is>
          <t>14</t>
        </is>
      </c>
      <c r="E58" s="5" t="inlineStr">
        <is>
          <t>11.500,00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=HYPERLINK("https://leilaoonline.com.br/lote/detalhe/211260", "175")</f>
      </c>
      <c r="B59" s="4" t="s">
        <f>=HYPERLINK("https://leilaoonline.com.br/lote/detalhe/211260", "veja o vídeo!! IMP/VOLVO V40 2.0 T; 2001/2001; PRETA; GASOLINA - FUNCIONANDO")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7.000,00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=HYPERLINK("https://leilaoonline.com.br/lote/detalhe/211258", "177")</f>
      </c>
      <c r="B60" s="4" t="s">
        <f>=HYPERLINK("https://leilaoonline.com.br/lote/detalhe/211258", "I/CHEVROLET AGILE LTZ; 2010/2011; PRATA; ALCO./GASOL. - FUNCIONANDO")</f>
      </c>
      <c r="C60" s="4" t="inlineStr">
        <is>
          <t>Não vendido</t>
        </is>
      </c>
      <c r="D60" s="4" t="inlineStr">
        <is>
          <t>30</t>
        </is>
      </c>
      <c r="E60" s="5" t="inlineStr">
        <is>
          <t>19.500,00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=HYPERLINK("https://leilaoonline.com.br/lote/detalhe/211261", "250")</f>
      </c>
      <c r="B61" s="4" t="s">
        <f>=HYPERLINK("https://leilaoonline.com.br/lote/detalhe/211261", "JOGO DE RODAS 5 FUROS ARO 18" COM PNEUS 215 X 35")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2.650,00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=HYPERLINK("https://leilaoonline.com.br/lote/detalhe/211262", "255")</f>
      </c>
      <c r="B62" s="4" t="s">
        <f>=HYPERLINK("https://leilaoonline.com.br/lote/detalhe/211262", "JOGO DE RODAS ORBITAL (FUTURA) ARO 14 COM PNEUS")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1.250,00</t>
        </is>
      </c>
      <c r="F6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2026-04-18T09:53:18.00Z</dcterms:created>
  <dc:creator>Tellks Tecnologia</dc:creator>
  <cp:revision>0</cp:revision>
</cp:coreProperties>
</file>