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 Cross 20 • Fit 21 • Virtus 21 • HR-V 21 • Onix 22 • Tracker 21 • S10 HC 18 • Yaris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=HYPERLINK("https://leilaoonline.com.br/lote/detalhe/173510", "015")</f>
      </c>
      <c r="B11" s="4" t="s">
        <f>=HYPERLINK("https://leilaoonline.com.br/lote/detalhe/173510", "veja o vídeo!! HONDA/CITY PERSONAL; 2019/2019; CINZA; ALCO./GASOL. - FUNCIONANDO - IPVA 2023 OK")</f>
      </c>
      <c r="C11" s="4" t="inlineStr">
        <is>
          <t>Vendido</t>
        </is>
      </c>
      <c r="D11" s="4" t="inlineStr">
        <is>
          <t>22</t>
        </is>
      </c>
      <c r="E11" s="5" t="inlineStr">
        <is>
          <t>52.250,00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=HYPERLINK("https://leilaoonline.com.br/lote/detalhe/173167", "016")</f>
      </c>
      <c r="B12" s="4" t="s">
        <f>=HYPERLINK("https://leilaoonline.com.br/lote/detalhe/173167", "veja o vídeo!! HONDA/CITY EX CVT; 2018/2018; BRANCA; ALCO./GASOL. - FUNCIONANDO - IPVA 2023 OK")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51.500,00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=HYPERLINK("https://leilaoonline.com.br/lote/detalhe/173144", "017")</f>
      </c>
      <c r="B13" s="4" t="s">
        <f>=HYPERLINK("https://leilaoonline.com.br/lote/detalhe/173144", "veja o vídeo!! HYUNDAI/HB20X 1.6A STYLE; 2016/2017; MARROM; ALCO./GASOL. - FUNCIONANDO - IPVA 2023 OK - FIPE: R$ 66.057,00")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=HYPERLINK("https://leilaoonline.com.br/lote/detalhe/172808", "018")</f>
      </c>
      <c r="B14" s="4" t="s">
        <f>=HYPERLINK("https://leilaoonline.com.br/lote/detalhe/172808", "veja o vídeo!! CHEV/TRACKER 12T A PR; 2020/2021; VERMELHA; ALCO./GASOL. - FUNCIONANDO - IPVA 2023 OK")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74.500,00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=HYPERLINK("https://leilaoonline.com.br/lote/detalhe/172885", "019")</f>
      </c>
      <c r="B15" s="4" t="s">
        <f>=HYPERLINK("https://leilaoonline.com.br/lote/detalhe/172885", "veja o vídeo!! HONDA/WR-V EXL CVT; 2021/2021; AZUL; ALCO./GASOL. - FUNC. - IPVA 2023 OK - FIPE R$ 101.953,00")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44.000,00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=HYPERLINK("https://leilaoonline.com.br/lote/detalhe/172822", "020")</f>
      </c>
      <c r="B16" s="4" t="s">
        <f>=HYPERLINK("https://leilaoonline.com.br/lote/detalhe/172822", "veja o vídeo!! NISSAN/VERSA 10; 2015/2016; PRATA; ALCO./GASOL. - FUNCIONANDO")</f>
      </c>
      <c r="C16" s="4" t="inlineStr">
        <is>
          <t>Vendido</t>
        </is>
      </c>
      <c r="D16" s="4" t="inlineStr">
        <is>
          <t>23</t>
        </is>
      </c>
      <c r="E16" s="5" t="inlineStr">
        <is>
          <t>33.500,00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=HYPERLINK("https://leilaoonline.com.br/lote/detalhe/172821", "021")</f>
      </c>
      <c r="B17" s="4" t="s">
        <f>=HYPERLINK("https://leilaoonline.com.br/lote/detalhe/172821", "veja o vídeo!! TOYOTA/YARIS HB XL 13 AT; 2018/2019; VERMELHA; ALCO./GASOL. - FUNCIONANDO")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49.500,00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=HYPERLINK("https://leilaoonline.com.br/lote/detalhe/172886", "022")</f>
      </c>
      <c r="B18" s="4" t="s">
        <f>=HYPERLINK("https://leilaoonline.com.br/lote/detalhe/172886", "veja o vídeo!! HONDA/HR-V EX CVT; 2019/2020; BRANCA; ALCO./GASOL. - FUNC. - IPVA 2023 OK - APROX. 34.400KM - FIPE R$ 114.558,00")</f>
      </c>
      <c r="C18" s="4" t="inlineStr">
        <is>
          <t>Vendido</t>
        </is>
      </c>
      <c r="D18" s="4" t="inlineStr">
        <is>
          <t>9</t>
        </is>
      </c>
      <c r="E18" s="5" t="inlineStr">
        <is>
          <t>58.750,00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=HYPERLINK("https://leilaoonline.com.br/lote/detalhe/172823", "023")</f>
      </c>
      <c r="B19" s="4" t="s">
        <f>=HYPERLINK("https://leilaoonline.com.br/lote/detalhe/172823", "veja o vídeo!! HONDA/FIT LX CVT; 2019/2020; PRATA; ALCO./GASOL. - FUNCIONANDO - APROX. 6.800KM")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45.500,00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=HYPERLINK("https://leilaoonline.com.br/lote/detalhe/172805", "024")</f>
      </c>
      <c r="B20" s="4" t="s">
        <f>=HYPERLINK("https://leilaoonline.com.br/lote/detalhe/172805", "veja o vídeo!! VW/VIRTUS HL AD; 2021/2021; BRANCA; ALCO./GASOL. - FUNCIONANDO - IPVA 2023 OK")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48.750,00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=HYPERLINK("https://leilaoonline.com.br/lote/detalhe/172833", "025")</f>
      </c>
      <c r="B21" s="4" t="s">
        <f>=HYPERLINK("https://leilaoonline.com.br/lote/detalhe/172833", "veja o vídeo!! VW/T-CROSS CL TSI AD; 2019/2020; MARROM; ALCO./GASOL. - FUNCIONANDO - IPVA 2023 OK- APROX. 26.400KM")</f>
      </c>
      <c r="C21" s="4" t="inlineStr">
        <is>
          <t>Não vendido</t>
        </is>
      </c>
      <c r="D21" s="4" t="inlineStr">
        <is>
          <t>54</t>
        </is>
      </c>
      <c r="E21" s="5" t="inlineStr">
        <is>
          <t>71.000,00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=HYPERLINK("https://leilaoonline.com.br/lote/detalhe/172811", "026")</f>
      </c>
      <c r="B22" s="4" t="s">
        <f>=HYPERLINK("https://leilaoonline.com.br/lote/detalhe/172811", "veja o vídeo!! CHEVROLET/S10 HC DD4A; 2018/2018; BRANCA; DIESEL - FUNC. - FIPE R$ 185.652,00")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116.250,00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=HYPERLINK("https://leilaoonline.com.br/lote/detalhe/172818", "027")</f>
      </c>
      <c r="B23" s="4" t="s">
        <f>=HYPERLINK("https://leilaoonline.com.br/lote/detalhe/172818", "veja o vídeo!! TOYOTA/ETIOS SD XS; 2015/2016; BRANCA; ALCO./GASOL. - FUNCIONANDO - IPVA 2023 OK")</f>
      </c>
      <c r="C23" s="4" t="inlineStr">
        <is>
          <t>Não vendido</t>
        </is>
      </c>
      <c r="D23" s="4" t="inlineStr">
        <is>
          <t>54</t>
        </is>
      </c>
      <c r="E23" s="5" t="inlineStr">
        <is>
          <t>27.250,00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=HYPERLINK("https://leilaoonline.com.br/lote/detalhe/172810", "028")</f>
      </c>
      <c r="B24" s="4" t="s">
        <f>=HYPERLINK("https://leilaoonline.com.br/lote/detalhe/172810", "veja o vídeo!! CHEVROLET/ONIX 1.0MT LT; 2013/2013; BRANCA; ALCO./GASOL. - FUNCIONANDO")</f>
      </c>
      <c r="C24" s="4" t="inlineStr">
        <is>
          <t>Não vendido</t>
        </is>
      </c>
      <c r="D24" s="4" t="inlineStr">
        <is>
          <t>81</t>
        </is>
      </c>
      <c r="E24" s="5" t="inlineStr">
        <is>
          <t>21.000,00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=HYPERLINK("https://leilaoonline.com.br/lote/detalhe/172817", "029")</f>
      </c>
      <c r="B25" s="4" t="s">
        <f>=HYPERLINK("https://leilaoonline.com.br/lote/detalhe/172817", "veja o vídeo!! I/HYUNDAI SANTA FE V6; 2008/2009; PRATA; GASOLINA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=HYPERLINK("https://leilaoonline.com.br/lote/detalhe/172819", "030")</f>
      </c>
      <c r="B26" s="4" t="s">
        <f>=HYPERLINK("https://leilaoonline.com.br/lote/detalhe/172819", "HYUNDAI/CRETA 16A ACTION; 2022/2022; PRETA; ALCO./GASOL. - FUNCIONANDO - IPVA 2023 OK - APROX. 6.500KM")</f>
      </c>
      <c r="C26" s="4" t="inlineStr">
        <is>
          <t>Não vendido</t>
        </is>
      </c>
      <c r="D26" s="4" t="inlineStr">
        <is>
          <t>58</t>
        </is>
      </c>
      <c r="E26" s="5" t="inlineStr">
        <is>
          <t>63.250,00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=HYPERLINK("https://leilaoonline.com.br/lote/detalhe/172816", "031")</f>
      </c>
      <c r="B27" s="4" t="s">
        <f>=HYPERLINK("https://leilaoonline.com.br/lote/detalhe/172816", "CHEV/SPIN 1.8L AT LTZ; 2017/2018; CINZA; GASOL./ALCO./GNV - FUNCIONANDO")</f>
      </c>
      <c r="C27" s="4" t="inlineStr">
        <is>
          <t>Não vendido</t>
        </is>
      </c>
      <c r="D27" s="4" t="inlineStr">
        <is>
          <t>62</t>
        </is>
      </c>
      <c r="E27" s="5" t="inlineStr">
        <is>
          <t>47.000,00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=HYPERLINK("https://leilaoonline.com.br/lote/detalhe/172815", "032")</f>
      </c>
      <c r="B28" s="4" t="s">
        <f>=HYPERLINK("https://leilaoonline.com.br/lote/detalhe/172815", "veja o vídeo!! VW/FOX 1.0 GII; 2012/2013; PRETA; ALCO./GASOL.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25.250,00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=HYPERLINK("https://leilaoonline.com.br/lote/detalhe/172814", "033")</f>
      </c>
      <c r="B29" s="4" t="s">
        <f>=HYPERLINK("https://leilaoonline.com.br/lote/detalhe/172814", "veja o vídeo!! HONDA/HR-V EXL CVT; 2021/2021; BRANCA; ALCO./GASOL. - FUNCIONANDO - IPVA 2023 OK - APROX. 24.300KM")</f>
      </c>
      <c r="C29" s="4" t="inlineStr">
        <is>
          <t>Vendido</t>
        </is>
      </c>
      <c r="D29" s="4" t="inlineStr">
        <is>
          <t>45</t>
        </is>
      </c>
      <c r="E29" s="5" t="inlineStr">
        <is>
          <t>88.000,00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=HYPERLINK("https://leilaoonline.com.br/lote/detalhe/172804", "034")</f>
      </c>
      <c r="B30" s="4" t="s">
        <f>=HYPERLINK("https://leilaoonline.com.br/lote/detalhe/172804", "veja o vídeo!! FIAT/STRADA WORKING; 2013/2013; BRANCA; ALCO./GASOL. - FUNCIONANDO - IPVA 2023 OK")</f>
      </c>
      <c r="C30" s="4" t="inlineStr">
        <is>
          <t>Vendido</t>
        </is>
      </c>
      <c r="D30" s="4" t="inlineStr">
        <is>
          <t>69</t>
        </is>
      </c>
      <c r="E30" s="5" t="inlineStr">
        <is>
          <t>35.000,00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=HYPERLINK("https://leilaoonline.com.br/lote/detalhe/172812", "035")</f>
      </c>
      <c r="B31" s="4" t="s">
        <f>=HYPERLINK("https://leilaoonline.com.br/lote/detalhe/172812", "CHEVROLET/ONIX 1.4AT LTZ; 2017/2017; PRATA; ALCO./GASOL. - FUNCIONANDO")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46.000,00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=HYPERLINK("https://leilaoonline.com.br/lote/detalhe/172807", "036")</f>
      </c>
      <c r="B32" s="4" t="s">
        <f>=HYPERLINK("https://leilaoonline.com.br/lote/detalhe/172807", "veja o vídeo!! CHEV/ONIX PLUS 10TAT LT1; 2022/2022; BRANCA; ALCO./GASOL. - FUNCIONANDO - IPVA 2023 OK - APROX. 8.500KM")</f>
      </c>
      <c r="C32" s="4" t="inlineStr">
        <is>
          <t>Não vendido</t>
        </is>
      </c>
      <c r="D32" s="4" t="inlineStr">
        <is>
          <t>99</t>
        </is>
      </c>
      <c r="E32" s="5" t="inlineStr">
        <is>
          <t>61.000,00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=HYPERLINK("https://leilaoonline.com.br/lote/detalhe/172820", "037")</f>
      </c>
      <c r="B33" s="4" t="s">
        <f>=HYPERLINK("https://leilaoonline.com.br/lote/detalhe/172820", "veja o vídeo!! HONDA/FIT EX CVT; 2014/2015; CINZA; ALCO./GASOL. - FUNCIONANDO - IPVA 2023 OK")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=HYPERLINK("https://leilaoonline.com.br/lote/detalhe/172835", "038")</f>
      </c>
      <c r="B34" s="4" t="s">
        <f>=HYPERLINK("https://leilaoonline.com.br/lote/detalhe/172835", "I/PEUGEOT 208 ALLURE 1AT; 2021/2022; PRATA; ALCO./GASOL. - FUNCIONANDO - IPVA 2023 OK - APROX. 25.000KM")</f>
      </c>
      <c r="C34" s="4" t="inlineStr">
        <is>
          <t>Não vendido</t>
        </is>
      </c>
      <c r="D34" s="4" t="inlineStr">
        <is>
          <t>77</t>
        </is>
      </c>
      <c r="E34" s="5" t="inlineStr">
        <is>
          <t>53.000,00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=HYPERLINK("https://leilaoonline.com.br/lote/detalhe/172799", "039")</f>
      </c>
      <c r="B35" s="4" t="s">
        <f>=HYPERLINK("https://leilaoonline.com.br/lote/detalhe/172799", "veja o vídeo!! I/MMC OUTLANDER COMFORT; 2017/2018; CINZA; GASOLINA - FUNCIONANDO - IPVA 2023 OK")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44.500,00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=HYPERLINK("https://leilaoonline.com.br/lote/detalhe/172802", "040")</f>
      </c>
      <c r="B36" s="4" t="s">
        <f>=HYPERLINK("https://leilaoonline.com.br/lote/detalhe/172802", "veja o vídeo!! FIAT/FIORINO IE; 2005/2005; BRANCA; GASOLINA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=HYPERLINK("https://leilaoonline.com.br/lote/detalhe/172809", "041")</f>
      </c>
      <c r="B37" s="4" t="s">
        <f>=HYPERLINK("https://leilaoonline.com.br/lote/detalhe/172809", "veja o vídeo!! I/CHEVROLET AGILE LTZ; 2010/2011; PRATA; ALCO.GASOL. - FUNCIONANDO - IPVA 2023 OK - APROX. 72.000KM")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=HYPERLINK("https://leilaoonline.com.br/lote/detalhe/172824", "042")</f>
      </c>
      <c r="B38" s="4" t="s">
        <f>=HYPERLINK("https://leilaoonline.com.br/lote/detalhe/172824", "veja o vídeo!! NISSAN/VERSA 10; 2018/2019; PRATA; ALCO./GASOL. - FUNCIONANDO")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34.250,00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=HYPERLINK("https://leilaoonline.com.br/lote/detalhe/172813", "043")</f>
      </c>
      <c r="B39" s="4" t="s">
        <f>=HYPERLINK("https://leilaoonline.com.br/lote/detalhe/172813", "veja o vídeo!! YAMAHA/DT 180 Z; 1990/1990; BRANCA; GASOLINA - FUNCIONANDO")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4.250,00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=HYPERLINK("https://leilaoonline.com.br/lote/detalhe/172887", "044")</f>
      </c>
      <c r="B40" s="4" t="s">
        <f>=HYPERLINK("https://leilaoonline.com.br/lote/detalhe/172887", "M.BENZ313CDI/SPRINTERF; 2005/2006; VERMELHA; DIESEL - FUNCIONANDO")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12.500,00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=HYPERLINK("https://leilaoonline.com.br/lote/detalhe/172881", "045")</f>
      </c>
      <c r="B41" s="4" t="s">
        <f>=HYPERLINK("https://leilaoonline.com.br/lote/detalhe/172881", "veja o vídeo!! I/VW AMAROK CD 4X4 SE; 2013/2014; PRETA; DIESEL")</f>
      </c>
      <c r="C41" s="4" t="inlineStr">
        <is>
          <t>Vendido</t>
        </is>
      </c>
      <c r="D41" s="4" t="inlineStr">
        <is>
          <t>39</t>
        </is>
      </c>
      <c r="E41" s="5" t="inlineStr">
        <is>
          <t>64.000,00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=HYPERLINK("https://leilaoonline.com.br/lote/detalhe/172798", "046")</f>
      </c>
      <c r="B42" s="4" t="s">
        <f>=HYPERLINK("https://leilaoonline.com.br/lote/detalhe/172798", "veja o vídeo!! FIAT/FIORINO FLEX; 2012/2013; BRANCA; ALCO./GASOL. - FUNCIONANDO")</f>
      </c>
      <c r="C42" s="4" t="inlineStr">
        <is>
          <t>Vendido</t>
        </is>
      </c>
      <c r="D42" s="4" t="inlineStr">
        <is>
          <t>23</t>
        </is>
      </c>
      <c r="E42" s="5" t="inlineStr">
        <is>
          <t>29.750,00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=HYPERLINK("https://leilaoonline.com.br/lote/detalhe/172882", "047")</f>
      </c>
      <c r="B43" s="4" t="s">
        <f>=HYPERLINK("https://leilaoonline.com.br/lote/detalhe/172882", "veja o vídeo!! VW/NOVO GOL TL MCV; 2017/2017; BRANCA; ALCO./GASOL. - FUNCIONANDO - FIPE: 45.385,00")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33.750,00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=HYPERLINK("https://leilaoonline.com.br/lote/detalhe/172834", "048")</f>
      </c>
      <c r="B44" s="4" t="s">
        <f>=HYPERLINK("https://leilaoonline.com.br/lote/detalhe/172834", "FIAT/SIENA EL 1.0 FLEX; 2012/2013; PRATA; ALCO./GASOL. - FUNCIONANDO")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17.000,00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=HYPERLINK("https://leilaoonline.com.br/lote/detalhe/172825", "049")</f>
      </c>
      <c r="B45" s="4" t="s">
        <f>=HYPERLINK("https://leilaoonline.com.br/lote/detalhe/172825", "veja o vídeo!! FIAT/UNO ECONOMY 1.4; 2012/2013; CINZA; ALCO./GASOL. - FUNCIONANDO - IPVA 2023 OK")</f>
      </c>
      <c r="C45" s="4" t="inlineStr">
        <is>
          <t>Não vendido</t>
        </is>
      </c>
      <c r="D45" s="4" t="inlineStr">
        <is>
          <t>66</t>
        </is>
      </c>
      <c r="E45" s="5" t="inlineStr">
        <is>
          <t>17.250,00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=HYPERLINK("https://leilaoonline.com.br/lote/detalhe/172800", "050")</f>
      </c>
      <c r="B46" s="4" t="s">
        <f>=HYPERLINK("https://leilaoonline.com.br/lote/detalhe/172800", "veja o vídeo!! VW/KOMBI FURGÃO; 2009/2009; BRANCA; ALCO./GASOL. - FUNCIONANDO")</f>
      </c>
      <c r="C46" s="4" t="inlineStr">
        <is>
          <t>Não vendido</t>
        </is>
      </c>
      <c r="D46" s="4" t="inlineStr">
        <is>
          <t>38</t>
        </is>
      </c>
      <c r="E46" s="5" t="inlineStr">
        <is>
          <t>19.500,00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=HYPERLINK("https://leilaoonline.com.br/lote/detalhe/172884", "051")</f>
      </c>
      <c r="B47" s="4" t="s">
        <f>=HYPERLINK("https://leilaoonline.com.br/lote/detalhe/172884", "veja o vídeo!! DAFRA/CITYCOM 300I; 2012/2013; BRANCA; GASOLINA - FUNCIONANDO - IPVA 2023 OK")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=HYPERLINK("https://leilaoonline.com.br/lote/detalhe/172803", "052")</f>
      </c>
      <c r="B48" s="4" t="s">
        <f>=HYPERLINK("https://leilaoonline.com.br/lote/detalhe/172803", "veja o vídeo!! FIAT/FIORINO FLEX; 2011/2012; BRANCA; ALCO./GASOL. - FUNCIONANDO")</f>
      </c>
      <c r="C48" s="4" t="inlineStr">
        <is>
          <t>Não vendido</t>
        </is>
      </c>
      <c r="D48" s="4" t="inlineStr">
        <is>
          <t>29</t>
        </is>
      </c>
      <c r="E48" s="5" t="inlineStr">
        <is>
          <t>23.750,00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=HYPERLINK("https://leilaoonline.com.br/lote/detalhe/172879", "053")</f>
      </c>
      <c r="B49" s="4" t="s">
        <f>=HYPERLINK("https://leilaoonline.com.br/lote/detalhe/172879", "CAMINHONETE NISSAN/FRONTIER 4X4 XE; 2005/2006; BRANCA; DIESEL - FUNCIONANDO")</f>
      </c>
      <c r="C49" s="4" t="inlineStr">
        <is>
          <t>Não vendido</t>
        </is>
      </c>
      <c r="D49" s="4" t="inlineStr">
        <is>
          <t>28</t>
        </is>
      </c>
      <c r="E49" s="5" t="inlineStr">
        <is>
          <t>35.500,00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=HYPERLINK("https://leilaoonline.com.br/lote/detalhe/172883", "054")</f>
      </c>
      <c r="B50" s="4" t="s">
        <f>=HYPERLINK("https://leilaoonline.com.br/lote/detalhe/172883", "veja o vídeo!! TOYOTA/ETIOS HB XLS; 2013/2013; PRETA; ALCO./GASOL. - FUNCIONANDO")</f>
      </c>
      <c r="C50" s="4" t="inlineStr">
        <is>
          <t>Não vendido</t>
        </is>
      </c>
      <c r="D50" s="4" t="inlineStr">
        <is>
          <t>27</t>
        </is>
      </c>
      <c r="E50" s="5" t="inlineStr">
        <is>
          <t>22.000,00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=HYPERLINK("https://leilaoonline.com.br/lote/detalhe/173142", "055")</f>
      </c>
      <c r="B51" s="4" t="s">
        <f>=HYPERLINK("https://leilaoonline.com.br/lote/detalhe/173142", "veja o vídeo!! I/SUZUKI SX4 4WD; 2010/2011; PRATA; GASOLINA - FUNCIONANDO")</f>
      </c>
      <c r="C51" s="4" t="inlineStr">
        <is>
          <t>Não vendido</t>
        </is>
      </c>
      <c r="D51" s="4" t="inlineStr">
        <is>
          <t>42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=HYPERLINK("https://leilaoonline.com.br/lote/detalhe/173139", "056")</f>
      </c>
      <c r="B52" s="4" t="s">
        <f>=HYPERLINK("https://leilaoonline.com.br/lote/detalhe/173139", "veja o vídeo!! CHEVROLET/MONTANA LS2; 2018/2019; PRATA; ALCO./GASOL. - FUNCIONANDO - FIPE R$ 58.277,00")</f>
      </c>
      <c r="C52" s="4" t="inlineStr">
        <is>
          <t>Não vendido</t>
        </is>
      </c>
      <c r="D52" s="4" t="inlineStr">
        <is>
          <t>29</t>
        </is>
      </c>
      <c r="E52" s="5" t="inlineStr">
        <is>
          <t>36.250,00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=HYPERLINK("https://leilaoonline.com.br/lote/detalhe/172878", "057")</f>
      </c>
      <c r="B53" s="4" t="s">
        <f>=HYPERLINK("https://leilaoonline.com.br/lote/detalhe/172878", "TOYOTA/COROLLA XEI20FLEX; 2018//2019; PRETA; ALCO./GASOL. - FUNCIONANDO")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47.500,00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=HYPERLINK("https://leilaoonline.com.br/lote/detalhe/172880", "058")</f>
      </c>
      <c r="B54" s="4" t="s">
        <f>=HYPERLINK("https://leilaoonline.com.br/lote/detalhe/172880", "veja o vídeo!! VW/NOVA SAVEIRO CE; 2013/2014; BRANCA; ALCO./GASOL. - FUNCIONANDO")</f>
      </c>
      <c r="C54" s="4" t="inlineStr">
        <is>
          <t>Não vendido</t>
        </is>
      </c>
      <c r="D54" s="4" t="inlineStr">
        <is>
          <t>29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=HYPERLINK("https://leilaoonline.com.br/lote/detalhe/172895", "059")</f>
      </c>
      <c r="B55" s="4" t="s">
        <f>=HYPERLINK("https://leilaoonline.com.br/lote/detalhe/172895", "veja o vídeo!! DAFRA/CITYCOM 300I; 2011/2012; BRANCA; GASOLINA - FUNCIONANDO - IPVA 2023 OK")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=HYPERLINK("https://leilaoonline.com.br/lote/detalhe/172889", "060")</f>
      </c>
      <c r="B56" s="4" t="s">
        <f>=HYPERLINK("https://leilaoonline.com.br/lote/detalhe/172889", "veja o vídeo!! I/CITROEN C4PIC EXC A 7L; 2008/2009; PRATA; GASOLINA - FUNCIONANDO")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=HYPERLINK("https://leilaoonline.com.br/lote/detalhe/172890", "061")</f>
      </c>
      <c r="B57" s="4" t="s">
        <f>=HYPERLINK("https://leilaoonline.com.br/lote/detalhe/172890", "I/HONDA CBR 600RR; 2010/2011; CINZA; GASOLINA - FUNCIONANDO - APROX. 56.000KM")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14.500,00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=HYPERLINK("https://leilaoonline.com.br/lote/detalhe/172891", "062")</f>
      </c>
      <c r="B58" s="4" t="s">
        <f>=HYPERLINK("https://leilaoonline.com.br/lote/detalhe/172891", "PEUGEOT/207PASSION XS A; 2010/2011; PRATA; ALCO./GASOL. - FUNCIONANDO")</f>
      </c>
      <c r="C58" s="4" t="inlineStr">
        <is>
          <t>Não vendido</t>
        </is>
      </c>
      <c r="D58" s="4" t="inlineStr">
        <is>
          <t>13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=HYPERLINK("https://leilaoonline.com.br/lote/detalhe/172888", "063")</f>
      </c>
      <c r="B59" s="4" t="s">
        <f>=HYPERLINK("https://leilaoonline.com.br/lote/detalhe/172888", "veja o vídeo!! I/CITROEN JUMPY FURGAOPK; 2021/2022; BRANCA; DIESEL - FUNCIONANDO - APROX. 16.000KM")</f>
      </c>
      <c r="C59" s="4" t="inlineStr">
        <is>
          <t>Não vendido</t>
        </is>
      </c>
      <c r="D59" s="4" t="inlineStr">
        <is>
          <t>16</t>
        </is>
      </c>
      <c r="E59" s="5" t="inlineStr">
        <is>
          <t>33.750,00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=HYPERLINK("https://leilaoonline.com.br/lote/detalhe/172826", "064")</f>
      </c>
      <c r="B60" s="4" t="s">
        <f>=HYPERLINK("https://leilaoonline.com.br/lote/detalhe/172826", "veja o vídeo!! FORD/KA SE 1.0 HA C; 2018/2019; BRANCA; ALCO./GASOL. - FUNCIONANDO")</f>
      </c>
      <c r="C60" s="4" t="inlineStr">
        <is>
          <t>Não vendido</t>
        </is>
      </c>
      <c r="D60" s="4" t="inlineStr">
        <is>
          <t>34</t>
        </is>
      </c>
      <c r="E60" s="5" t="inlineStr">
        <is>
          <t>26.250,00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=HYPERLINK("https://leilaoonline.com.br/lote/detalhe/172894", "065")</f>
      </c>
      <c r="B61" s="4" t="s">
        <f>=HYPERLINK("https://leilaoonline.com.br/lote/detalhe/172894", "YAMAHA/MT-03; 2008/2008; PRETA; GASOLINA - FUNCIONANDO")</f>
      </c>
      <c r="C61" s="4" t="inlineStr">
        <is>
          <t>Não vendido</t>
        </is>
      </c>
      <c r="D61" s="4" t="inlineStr">
        <is>
          <t>35</t>
        </is>
      </c>
      <c r="E61" s="5" t="inlineStr">
        <is>
          <t>10.750,00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=HYPERLINK("https://leilaoonline.com.br/lote/detalhe/172892", "066")</f>
      </c>
      <c r="B62" s="4" t="s">
        <f>=HYPERLINK("https://leilaoonline.com.br/lote/detalhe/172892", "I/CHEV SONIC LT HB MT; 2013/2013; BRANCA; ALCO./GASOL. - FUNCIONANDO")</f>
      </c>
      <c r="C62" s="4" t="inlineStr">
        <is>
          <t>Vendido</t>
        </is>
      </c>
      <c r="D62" s="4" t="inlineStr">
        <is>
          <t>11</t>
        </is>
      </c>
      <c r="E62" s="5" t="inlineStr">
        <is>
          <t>22.000,00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=HYPERLINK("https://leilaoonline.com.br/lote/detalhe/172836", "067")</f>
      </c>
      <c r="B63" s="4" t="s">
        <f>=HYPERLINK("https://leilaoonline.com.br/lote/detalhe/172836", "PEUGEOT/206 14 PRESEN FX; 2008/2008; PRATA; ALCO./GASOL. - FUNCIONANDO")</f>
      </c>
      <c r="C63" s="4" t="inlineStr">
        <is>
          <t>Não vendido</t>
        </is>
      </c>
      <c r="D63" s="4" t="inlineStr">
        <is>
          <t>13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=HYPERLINK("https://leilaoonline.com.br/lote/detalhe/172801", "070")</f>
      </c>
      <c r="B64" s="4" t="s">
        <f>=HYPERLINK("https://leilaoonline.com.br/lote/detalhe/172801", "veja o vídeo!! VW/KOMBI FURGÃO; 2009/2009; BRANCA; ALCO./GASOL. - FUNCIONANDO - IPVA 2023 OK")</f>
      </c>
      <c r="C64" s="4" t="inlineStr">
        <is>
          <t>Não vendido</t>
        </is>
      </c>
      <c r="D64" s="4" t="inlineStr">
        <is>
          <t>28</t>
        </is>
      </c>
      <c r="E64" s="5" t="inlineStr">
        <is>
          <t>19.500,00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=HYPERLINK("https://leilaoonline.com.br/lote/detalhe/172893", "071")</f>
      </c>
      <c r="B65" s="4" t="s">
        <f>=HYPERLINK("https://leilaoonline.com.br/lote/detalhe/172893", "FIAT/DUCATO MAXICARGO; 2006/2007; AMARELA; DIESEL - IPVA 2023 OK")</f>
      </c>
      <c r="C65" s="4" t="inlineStr">
        <is>
          <t>Não vendido</t>
        </is>
      </c>
      <c r="D65" s="4" t="inlineStr">
        <is>
          <t>15</t>
        </is>
      </c>
      <c r="E65" s="5" t="inlineStr">
        <is>
          <t>25.000,00</t>
        </is>
      </c>
      <c r="F65" s="4" t="inlineStr">
        <is>
          <t>1500.00</t>
        </is>
      </c>
    </row>
    <row collapsed="false" customFormat="false" customHeight="false" hidden="false" ht="12.1" outlineLevel="0" r="66">
      <c r="A66" s="5" t="s">
        <f>=HYPERLINK("https://leilaoonline.com.br/lote/detalhe/172827", "079")</f>
      </c>
      <c r="B66" s="4" t="s">
        <f>=HYPERLINK("https://leilaoonline.com.br/lote/detalhe/172827", "veja o vídeo!! RENAULT/SANDERO AUT1016V; 2012/2013; PRATA; ALCO./GASOL. - FUNCIONANDO - IPVA 2023 OK")</f>
      </c>
      <c r="C66" s="4" t="inlineStr">
        <is>
          <t>Não vendido</t>
        </is>
      </c>
      <c r="D66" s="4" t="inlineStr">
        <is>
          <t>22</t>
        </is>
      </c>
      <c r="E66" s="5" t="inlineStr">
        <is>
          <t>10.850,00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=HYPERLINK("https://leilaoonline.com.br/lote/detalhe/172829", "101")</f>
      </c>
      <c r="B67" s="4" t="s">
        <f>=HYPERLINK("https://leilaoonline.com.br/lote/detalhe/172829", "veja o vídeo!! I/VW AMAROK CD 4X4 HIGH; 2012/2012; PRETA; DIESEL - FUNCIONANDO - IPVA 2023 PAGO")</f>
      </c>
      <c r="C67" s="4" t="inlineStr">
        <is>
          <t>Não vendido</t>
        </is>
      </c>
      <c r="D67" s="4" t="inlineStr">
        <is>
          <t>7</t>
        </is>
      </c>
      <c r="E67" s="5" t="inlineStr">
        <is>
          <t>30.000,00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=HYPERLINK("https://leilaoonline.com.br/lote/detalhe/172828", "109")</f>
      </c>
      <c r="B68" s="4" t="s">
        <f>=HYPERLINK("https://leilaoonline.com.br/lote/detalhe/172828", "CITROEN/C3 GLX 14 FLEX; 2011/2012; PRETA; ALCO./GASOL. - FUNCIONANDO")</f>
      </c>
      <c r="C68" s="4" t="inlineStr">
        <is>
          <t>Não vendido</t>
        </is>
      </c>
      <c r="D68" s="4" t="inlineStr">
        <is>
          <t>10</t>
        </is>
      </c>
      <c r="E68" s="5" t="inlineStr">
        <is>
          <t>12.800,00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=HYPERLINK("https://leilaoonline.com.br/lote/detalhe/172830", "119")</f>
      </c>
      <c r="B69" s="4" t="s">
        <f>=HYPERLINK("https://leilaoonline.com.br/lote/detalhe/172830", "veja o vídeo!! HONDA/HR-V EXL; 2016/2016; PRATA; ALCO./GASOL. - FUNCIONANDO")</f>
      </c>
      <c r="C69" s="4" t="inlineStr">
        <is>
          <t>Não vendido</t>
        </is>
      </c>
      <c r="D69" s="4" t="inlineStr">
        <is>
          <t>12</t>
        </is>
      </c>
      <c r="E69" s="5" t="inlineStr">
        <is>
          <t>62.000,00</t>
        </is>
      </c>
      <c r="F69" s="4" t="inlineStr">
        <is>
          <t>1500.00</t>
        </is>
      </c>
    </row>
    <row collapsed="false" customFormat="false" customHeight="false" hidden="false" ht="12.1" outlineLevel="0" r="70">
      <c r="A70" s="5" t="s">
        <f>=HYPERLINK("https://leilaoonline.com.br/lote/detalhe/172831", "350")</f>
      </c>
      <c r="B70" s="4" t="s">
        <f>=HYPERLINK("https://leilaoonline.com.br/lote/detalhe/172831", "veja o vídeo!! JOGO DE RODAS COM PNEUS ARO 17 COM PNEUS 205/40")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2026-04-15T15:41:10.00Z</dcterms:created>
  <dc:creator>Tellks Tecnologia</dc:creator>
  <cp:revision>0</cp:revision>
</cp:coreProperties>
</file>