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- TRATORES - PULVERIZADORES UNIPORT - COLHEDORAS -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=HYPERLINK("https://leilaoonline.com.br/lote/detalhe/164713", "100")</f>
      </c>
      <c r="B11" s="4" t="s">
        <f>=HYPERLINK("https://leilaoonline.com.br/lote/detalhe/164713", " PÁ CARREGADEIRA VOLVO L70, ANO 2007. - FR. 2138. - LOC. DOURADOS/MS")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=HYPERLINK("https://leilaoonline.com.br/lote/detalhe/164712", "101")</f>
      </c>
      <c r="B12" s="4" t="s">
        <f>=HYPERLINK("https://leilaoonline.com.br/lote/detalhe/164712", "MOTONIVELADORA G940 VOLVO, ANO 2010. - FR. 2175. - LOC. DOURADOS/MS")</f>
      </c>
      <c r="C12" s="4" t="inlineStr">
        <is>
          <t>Vendido</t>
        </is>
      </c>
      <c r="D12" s="4" t="inlineStr">
        <is>
          <t>34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=HYPERLINK("https://leilaoonline.com.br/lote/detalhe/164714", "102")</f>
      </c>
      <c r="B13" s="4" t="s">
        <f>=HYPERLINK("https://leilaoonline.com.br/lote/detalhe/164714", " MOTONIVELADORA G960 VOLVO, ANO 2011. - FR. 2182. - LOC. DOURADOS/MS")</f>
      </c>
      <c r="C13" s="4" t="inlineStr">
        <is>
          <t>Vendido</t>
        </is>
      </c>
      <c r="D13" s="4" t="inlineStr">
        <is>
          <t>60</t>
        </is>
      </c>
      <c r="E13" s="5" t="inlineStr">
        <is>
          <t>77.000,00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=HYPERLINK("https://leilaoonline.com.br/lote/detalhe/164696", "103")</f>
      </c>
      <c r="B14" s="4" t="s">
        <f>=HYPERLINK("https://leilaoonline.com.br/lote/detalhe/164696", " 2 TRATORES JOHN DEERE 7715, ANO 2009. - FR. 2066 / 2082. - LOC. DOURADOS/MS")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=HYPERLINK("https://leilaoonline.com.br/lote/detalhe/164702", "104")</f>
      </c>
      <c r="B15" s="4" t="s">
        <f>=HYPERLINK("https://leilaoonline.com.br/lote/detalhe/164702", " PA CARREGADEIRA CATERPILLAR 966, ANO 1998. - FR. 2128. - LOC. DOURADOS/MS")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=HYPERLINK("https://leilaoonline.com.br/lote/detalhe/164682", "105")</f>
      </c>
      <c r="B16" s="4" t="s">
        <f>=HYPERLINK("https://leilaoonline.com.br/lote/detalhe/164682", " TRATOR DE ESTEIRA CATERPILLAR D6, ANO 2007. - FR. 2120. - LOC. DOURADOS/MS")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=HYPERLINK("https://leilaoonline.com.br/lote/detalhe/164701", "106")</f>
      </c>
      <c r="B17" s="4" t="s">
        <f>=HYPERLINK("https://leilaoonline.com.br/lote/detalhe/164701", " PA CARREGADEIRA VOLVO L60, ANO 2004. - FR. 2124. - LOC. DOURADOS/MS")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=HYPERLINK("https://leilaoonline.com.br/lote/detalhe/164725", "107")</f>
      </c>
      <c r="B18" s="4" t="s">
        <f>=HYPERLINK("https://leilaoonline.com.br/lote/detalhe/164725", " ESCAVADEIRA HIDRÁULICA VOLVO 210 BLC, ANO 2010. - FR. 2170. - LOC. DOURADOS/MS")</f>
      </c>
      <c r="C18" s="4" t="inlineStr">
        <is>
          <t>Vendido</t>
        </is>
      </c>
      <c r="D18" s="4" t="inlineStr">
        <is>
          <t>43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=HYPERLINK("https://leilaoonline.com.br/lote/detalhe/164705", "108")</f>
      </c>
      <c r="B19" s="4" t="s">
        <f>=HYPERLINK("https://leilaoonline.com.br/lote/detalhe/164705", " PULVERIZADOR JACTO UNIPORT 3000, ANO 2010. - FR. 2091. - LOC. DOURADOS/MS")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=HYPERLINK("https://leilaoonline.com.br/lote/detalhe/164699", "109")</f>
      </c>
      <c r="B20" s="4" t="s">
        <f>=HYPERLINK("https://leilaoonline.com.br/lote/detalhe/164699", " TRATOR JOHN DEERE 7815, ANO 2010 - FR. 2064. - LOC. DOURADOS/MS")</f>
      </c>
      <c r="C20" s="4" t="inlineStr">
        <is>
          <t>Vendido</t>
        </is>
      </c>
      <c r="D20" s="4" t="inlineStr">
        <is>
          <t>23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=HYPERLINK("https://leilaoonline.com.br/lote/detalhe/164707", "110")</f>
      </c>
      <c r="B21" s="4" t="s">
        <f>=HYPERLINK("https://leilaoonline.com.br/lote/detalhe/164707", " PULVERIZADOR JACTO UNIPORT 3000, ANO 2012. - FR. 2106. - LOC. DOURADOS/MS")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37.000,00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=HYPERLINK("https://leilaoonline.com.br/lote/detalhe/164688", "182")</f>
      </c>
      <c r="B22" s="4" t="s">
        <f>=HYPERLINK("https://leilaoonline.com.br/lote/detalhe/164688", " ESCAVADEIRA HIDRÁULICA VOLVO 210 BLC, ANO 2010. - FR. 2171. - LOC. DOURADOS/MS")</f>
      </c>
      <c r="C22" s="4" t="inlineStr">
        <is>
          <t>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=HYPERLINK("https://leilaoonline.com.br/lote/detalhe/164687", "183")</f>
      </c>
      <c r="B23" s="4" t="s">
        <f>=HYPERLINK("https://leilaoonline.com.br/lote/detalhe/164687", " 2 CARRETAS DE ABRIGO 2 EIXOS, ANO 2009. - FR. 7529 / 7530. - LOC. DOURADOS/MS")</f>
      </c>
      <c r="C23" s="4" t="inlineStr">
        <is>
          <t>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=HYPERLINK("https://leilaoonline.com.br/lote/detalhe/164719", "186")</f>
      </c>
      <c r="B24" s="4" t="s">
        <f>=HYPERLINK("https://leilaoonline.com.br/lote/detalhe/164719", " TRATOR JOHN DEERE 7715, ANO 2009. - FR. 2068. - LOC. DOURADOS/MS")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=HYPERLINK("https://leilaoonline.com.br/lote/detalhe/167142", "188")</f>
      </c>
      <c r="B25" s="4" t="s">
        <f>=HYPERLINK("https://leilaoonline.com.br/lote/detalhe/167142", "  TRATOR JOHN DEERE 7715. - FR. 2160. - LOC. DOURADOS/MS")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=HYPERLINK("https://leilaoonline.com.br/lote/detalhe/164689", "189")</f>
      </c>
      <c r="B26" s="4" t="s">
        <f>=HYPERLINK("https://leilaoonline.com.br/lote/detalhe/164689", " TRATOR JOHN DEERE 7715, ANO 2009. - FR. 2074. - LOC. DOURADOS/MS")</f>
      </c>
      <c r="C26" s="4" t="inlineStr">
        <is>
          <t>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=HYPERLINK("https://leilaoonline.com.br/lote/detalhe/167117", "191")</f>
      </c>
      <c r="B27" s="4" t="s">
        <f>=HYPERLINK("https://leilaoonline.com.br/lote/detalhe/167117", "  TRATOR JOHN DEERE 7715. - FR. 2076. - LOC. DOURADOS/MS")</f>
      </c>
      <c r="C27" s="4" t="inlineStr">
        <is>
          <t>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=HYPERLINK("https://leilaoonline.com.br/lote/detalhe/164720", "192")</f>
      </c>
      <c r="B28" s="4" t="s">
        <f>=HYPERLINK("https://leilaoonline.com.br/lote/detalhe/164720", " TRATOR JOHN DEERE 7715, ANO 2009. - FR. 2083. - LOC. DOURADOS/MS")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=HYPERLINK("https://leilaoonline.com.br/lote/detalhe/164681", "193")</f>
      </c>
      <c r="B29" s="4" t="s">
        <f>=HYPERLINK("https://leilaoonline.com.br/lote/detalhe/164681", " TRATOR JOHN DEERE 5705, ANO 2003. - FR. 2147. - LOC. DOURADOS/MS")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=HYPERLINK("https://leilaoonline.com.br/lote/detalhe/164685", "194")</f>
      </c>
      <c r="B30" s="4" t="s">
        <f>=HYPERLINK("https://leilaoonline.com.br/lote/detalhe/164685", " TRATOR VALTRA BH 145i, ANO 2012. - FR. 2014. - LOC. DOURADOS/MS ")</f>
      </c>
      <c r="C30" s="4" t="inlineStr">
        <is>
          <t>Vendido</t>
        </is>
      </c>
      <c r="D30" s="4" t="inlineStr">
        <is>
          <t>43</t>
        </is>
      </c>
      <c r="E30" s="5" t="inlineStr">
        <is>
          <t>53.000,00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=HYPERLINK("https://leilaoonline.com.br/lote/detalhe/167111", "195")</f>
      </c>
      <c r="B31" s="4" t="s">
        <f>=HYPERLINK("https://leilaoonline.com.br/lote/detalhe/167111", "  TRATOR JOHN DEERE 7715. - FR. 2065. - LOC. DOURADOS/MS")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=HYPERLINK("https://leilaoonline.com.br/lote/detalhe/167130", "196")</f>
      </c>
      <c r="B32" s="4" t="s">
        <f>=HYPERLINK("https://leilaoonline.com.br/lote/detalhe/167130", "  TRATOR JOHN DEERE 7715. - FR. 2081. - LOC. DOURADOS/MS")</f>
      </c>
      <c r="C32" s="4" t="inlineStr">
        <is>
          <t>Vendido</t>
        </is>
      </c>
      <c r="D32" s="4" t="inlineStr">
        <is>
          <t>25</t>
        </is>
      </c>
      <c r="E32" s="5" t="inlineStr">
        <is>
          <t>34.000,00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=HYPERLINK("https://leilaoonline.com.br/lote/detalhe/164721", "197")</f>
      </c>
      <c r="B33" s="4" t="s">
        <f>=HYPERLINK("https://leilaoonline.com.br/lote/detalhe/164721", " 2 TRATORES JONH DEERE 6165J, ANO 2005. - FR. 2104 / 2105. - LOC. DOURADOS/MS")</f>
      </c>
      <c r="C33" s="4" t="inlineStr">
        <is>
          <t>Vendido</t>
        </is>
      </c>
      <c r="D33" s="4" t="inlineStr">
        <is>
          <t>53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=HYPERLINK("https://leilaoonline.com.br/lote/detalhe/164697", "198")</f>
      </c>
      <c r="B34" s="4" t="s">
        <f>=HYPERLINK("https://leilaoonline.com.br/lote/detalhe/164697", " CARREGADEIRA VALTRA BM100, ANO 2007. - FR. 2141. - LOC. DOURADOS/MS")</f>
      </c>
      <c r="C34" s="4" t="inlineStr">
        <is>
          <t>Vendido</t>
        </is>
      </c>
      <c r="D34" s="4" t="inlineStr">
        <is>
          <t>21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=HYPERLINK("https://leilaoonline.com.br/lote/detalhe/164710", "199")</f>
      </c>
      <c r="B35" s="4" t="s">
        <f>=HYPERLINK("https://leilaoonline.com.br/lote/detalhe/164710", " TRATOR CASE MX 240, ANO 2007. - FR. 2027. - LOC. DOURADOS/MS")</f>
      </c>
      <c r="C35" s="4" t="inlineStr">
        <is>
          <t>Vendido</t>
        </is>
      </c>
      <c r="D35" s="4" t="inlineStr">
        <is>
          <t>15</t>
        </is>
      </c>
      <c r="E35" s="5" t="inlineStr">
        <is>
          <t>29.000,00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=HYPERLINK("https://leilaoonline.com.br/lote/detalhe/164692", "200")</f>
      </c>
      <c r="B36" s="4" t="s">
        <f>=HYPERLINK("https://leilaoonline.com.br/lote/detalhe/164692", " TRATOR CASE MX 270, ANO 2007. - FR. 2025. - LOC. DOURADOS/MS")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=HYPERLINK("https://leilaoonline.com.br/lote/detalhe/164703", "201")</f>
      </c>
      <c r="B37" s="4" t="s">
        <f>=HYPERLINK("https://leilaoonline.com.br/lote/detalhe/164703", " TRATOR VALTRA BM110, ANO 2008. - FR. 2018. - LOC. DOURADOS/MS")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=HYPERLINK("https://leilaoonline.com.br/lote/detalhe/164709", "202")</f>
      </c>
      <c r="B38" s="4" t="s">
        <f>=HYPERLINK("https://leilaoonline.com.br/lote/detalhe/164709", " 2 TRATORES VALTRA BM110, ANO 2008. - FR. 2019 / 2020. - LOC. DOURADOS/MS")</f>
      </c>
      <c r="C38" s="4" t="inlineStr">
        <is>
          <t>Vendido</t>
        </is>
      </c>
      <c r="D38" s="4" t="inlineStr">
        <is>
          <t>76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=HYPERLINK("https://leilaoonline.com.br/lote/detalhe/164711", "203")</f>
      </c>
      <c r="B39" s="4" t="s">
        <f>=HYPERLINK("https://leilaoonline.com.br/lote/detalhe/164711", " TRATOR CASE MX 240. - FR. 2172. - LOC. DOURADOS/MS")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=HYPERLINK("https://leilaoonline.com.br/lote/detalhe/164690", "204")</f>
      </c>
      <c r="B40" s="4" t="s">
        <f>=HYPERLINK("https://leilaoonline.com.br/lote/detalhe/164690", " TRATOR CASE MX 240, ANO 2007. - FR. 2035. - LOC. DOURADOS/MS")</f>
      </c>
      <c r="C40" s="4" t="inlineStr">
        <is>
          <t>Vendido</t>
        </is>
      </c>
      <c r="D40" s="4" t="inlineStr">
        <is>
          <t>19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=HYPERLINK("https://leilaoonline.com.br/lote/detalhe/164695", "206")</f>
      </c>
      <c r="B41" s="4" t="s">
        <f>=HYPERLINK("https://leilaoonline.com.br/lote/detalhe/164695", " CARREGADEIRA VALTRA BM 100, ANO 2007. - FR. 2016. - LOC. DOURADOS/MS")</f>
      </c>
      <c r="C41" s="4" t="inlineStr">
        <is>
          <t>Vendido</t>
        </is>
      </c>
      <c r="D41" s="4" t="inlineStr">
        <is>
          <t>35</t>
        </is>
      </c>
      <c r="E41" s="5" t="inlineStr">
        <is>
          <t>44.000,00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=HYPERLINK("https://leilaoonline.com.br/lote/detalhe/175863", "207")</f>
      </c>
      <c r="B42" s="4" t="s">
        <f>=HYPERLINK("https://leilaoonline.com.br/lote/detalhe/175863", "2 COLHEDORAS JOHN DEERE - FR: 2706 / 2757 - LOC.  DOURADO/MS")</f>
      </c>
      <c r="C42" s="4" t="inlineStr">
        <is>
          <t>Vendido</t>
        </is>
      </c>
      <c r="D42" s="4" t="inlineStr">
        <is>
          <t>1</t>
        </is>
      </c>
      <c r="E42" s="5" t="inlineStr">
        <is>
          <t>8.738,00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=HYPERLINK("https://leilaoonline.com.br/lote/detalhe/164715", "207")</f>
      </c>
      <c r="B43" s="4" t="s">
        <f>=HYPERLINK("https://leilaoonline.com.br/lote/detalhe/164715", " 35 SUCATAS DE COLHEDORAS JOHN DEERE 3510 E 3520; VEJA DESCRITIVO DE ITENS. - LOC. DOURADOS/MS")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201.000,00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=HYPERLINK("https://leilaoonline.com.br/lote/detalhe/164698", "208")</f>
      </c>
      <c r="B44" s="4" t="s">
        <f>=HYPERLINK("https://leilaoonline.com.br/lote/detalhe/164698", " 2 TRATORES JOHN DEERE 6165J, ANO 2010. - FR. 2097 / 2099. - LOC. DOURADOS/MS")</f>
      </c>
      <c r="C44" s="4" t="inlineStr">
        <is>
          <t>Vendido</t>
        </is>
      </c>
      <c r="D44" s="4" t="inlineStr">
        <is>
          <t>97</t>
        </is>
      </c>
      <c r="E44" s="5" t="inlineStr">
        <is>
          <t>120.000,00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=HYPERLINK("https://leilaoonline.com.br/lote/detalhe/164726", "209")</f>
      </c>
      <c r="B45" s="4" t="s">
        <f>=HYPERLINK("https://leilaoonline.com.br/lote/detalhe/164726", "PÁ CARREGA KOMATSU WA 320, ANO 2008. - FR. 2043. - LOC. DOURADOS/MS")</f>
      </c>
      <c r="C45" s="4" t="inlineStr">
        <is>
          <t>Vendido</t>
        </is>
      </c>
      <c r="D45" s="4" t="inlineStr">
        <is>
          <t>34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=HYPERLINK("https://leilaoonline.com.br/lote/detalhe/164733", "210")</f>
      </c>
      <c r="B46" s="4" t="s">
        <f>=HYPERLINK("https://leilaoonline.com.br/lote/detalhe/164733", " TRATOR JOHN DEERE 7715, ANO 2009. - FR. 2072. - LOC. DOURADOS/MS")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=HYPERLINK("https://leilaoonline.com.br/lote/detalhe/164724", "211")</f>
      </c>
      <c r="B47" s="4" t="s">
        <f>=HYPERLINK("https://leilaoonline.com.br/lote/detalhe/164724", "TRATOR VALTRA BH 180, ANO 2008. - FR. 2135. - LOC. DOURADOS/MS")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=HYPERLINK("https://leilaoonline.com.br/lote/detalhe/164686", "212")</f>
      </c>
      <c r="B48" s="4" t="s">
        <f>=HYPERLINK("https://leilaoonline.com.br/lote/detalhe/164686", " TRATOR VALTRA BH 185i (HI-FLOW), ANO 2008. - FR. 2149. - LOC. DOURADOS/MS")</f>
      </c>
      <c r="C48" s="4" t="inlineStr">
        <is>
          <t>Vendido</t>
        </is>
      </c>
      <c r="D48" s="4" t="inlineStr">
        <is>
          <t>31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=HYPERLINK("https://leilaoonline.com.br/lote/detalhe/164729", "213")</f>
      </c>
      <c r="B49" s="4" t="s">
        <f>=HYPERLINK("https://leilaoonline.com.br/lote/detalhe/164729", "PÁ CARREGADERIA KOMATSU WA 320, ANO 2007. - FR. 2031. - LOC. DOURADOS/MS")</f>
      </c>
      <c r="C49" s="4" t="inlineStr">
        <is>
          <t>Vendido</t>
        </is>
      </c>
      <c r="D49" s="4" t="inlineStr">
        <is>
          <t>20</t>
        </is>
      </c>
      <c r="E49" s="5" t="inlineStr">
        <is>
          <t>37.000,00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=HYPERLINK("https://leilaoonline.com.br/lote/detalhe/164730", "215")</f>
      </c>
      <c r="B50" s="4" t="s">
        <f>=HYPERLINK("https://leilaoonline.com.br/lote/detalhe/164730", " TRATOR VALTRA BH 205I (HI-FLOW), ANO 2009. - FR. 2152. - LOC. DOURADOS/MS")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=HYPERLINK("https://leilaoonline.com.br/lote/detalhe/164722", "216")</f>
      </c>
      <c r="B51" s="4" t="s">
        <f>=HYPERLINK("https://leilaoonline.com.br/lote/detalhe/164722", " 11 HIDRO HOLL DE IRRIGAÇÃO E 3 MOTOBOMBAS; VEJA DESCRITIVO DE ITENS. - LOC. DOURADOS/MS")</f>
      </c>
      <c r="C51" s="4" t="inlineStr">
        <is>
          <t>Vendido</t>
        </is>
      </c>
      <c r="D51" s="4" t="inlineStr">
        <is>
          <t>35</t>
        </is>
      </c>
      <c r="E51" s="5" t="inlineStr">
        <is>
          <t>81.000,00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=HYPERLINK("https://leilaoonline.com.br/lote/detalhe/164743", "217")</f>
      </c>
      <c r="B52" s="4" t="s">
        <f>=HYPERLINK("https://leilaoonline.com.br/lote/detalhe/164743", " TRATOR JOHN DEERE 6I65J, ANO 2009. - FR. 2081. - LOC. DOURADOS/MS")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=HYPERLINK("https://leilaoonline.com.br/lote/detalhe/164735", "218")</f>
      </c>
      <c r="B53" s="4" t="s">
        <f>=HYPERLINK("https://leilaoonline.com.br/lote/detalhe/164735", "PULVERIZADOR JACTO UNIPORT 3000, ANO 2007. - FR. 2042. - LOC. DOURADOS/MS")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=HYPERLINK("https://leilaoonline.com.br/lote/detalhe/167410", "219")</f>
      </c>
      <c r="B54" s="4" t="s">
        <f>=HYPERLINK("https://leilaoonline.com.br/lote/detalhe/167410", "TRATOR JOHN DEERE 7715. - FR. 2090. - LOC. DOURADOS/MS")</f>
      </c>
      <c r="C54" s="4" t="inlineStr">
        <is>
          <t>Vendido</t>
        </is>
      </c>
      <c r="D54" s="4" t="inlineStr">
        <is>
          <t>21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=HYPERLINK("https://leilaoonline.com.br/lote/detalhe/164744", "220")</f>
      </c>
      <c r="B55" s="4" t="s">
        <f>=HYPERLINK("https://leilaoonline.com.br/lote/detalhe/164744", "TRATOR VALTRA BH 180, ANO 2011. - FR. 2107. - LOC. DOURADOS/MS")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=HYPERLINK("https://leilaoonline.com.br/lote/detalhe/167140", "221")</f>
      </c>
      <c r="B56" s="4" t="s">
        <f>=HYPERLINK("https://leilaoonline.com.br/lote/detalhe/167140", "  TRATOR JOHN DEERE 7715, ANO 2009. - FR. 2054. - LOC. DOURADOS/MS")</f>
      </c>
      <c r="C56" s="4" t="inlineStr">
        <is>
          <t>Vendido</t>
        </is>
      </c>
      <c r="D56" s="4" t="inlineStr">
        <is>
          <t>14</t>
        </is>
      </c>
      <c r="E56" s="5" t="inlineStr">
        <is>
          <t>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=HYPERLINK("https://leilaoonline.com.br/lote/detalhe/164706", "222")</f>
      </c>
      <c r="B57" s="4" t="s">
        <f>=HYPERLINK("https://leilaoonline.com.br/lote/detalhe/164706", "TRATOR JONH DEERE 6165J, ANO 2004. - FR. 2102. - LOC. DOURADOS/MS")</f>
      </c>
      <c r="C57" s="4" t="inlineStr">
        <is>
          <t>Vendido</t>
        </is>
      </c>
      <c r="D57" s="4" t="inlineStr">
        <is>
          <t>37</t>
        </is>
      </c>
      <c r="E57" s="5" t="inlineStr">
        <is>
          <t>46.000,00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=HYPERLINK("https://leilaoonline.com.br/lote/detalhe/164747", "223")</f>
      </c>
      <c r="B58" s="4" t="s">
        <f>=HYPERLINK("https://leilaoonline.com.br/lote/detalhe/164747", " TRATOR VALTRA. - FR. 2157. - LOC. DOURADOS/MS")</f>
      </c>
      <c r="C58" s="4" t="inlineStr">
        <is>
          <t>Vendido</t>
        </is>
      </c>
      <c r="D58" s="4" t="inlineStr">
        <is>
          <t>15</t>
        </is>
      </c>
      <c r="E58" s="5" t="inlineStr">
        <is>
          <t>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=HYPERLINK("https://leilaoonline.com.br/lote/detalhe/164749", "224")</f>
      </c>
      <c r="B59" s="4" t="s">
        <f>=HYPERLINK("https://leilaoonline.com.br/lote/detalhe/164749", " ESCAVADEIRA VOLVO HID. 210 BLC, ANO 2006. - FR. - 2184. - LOC.  DOURADOS/MS")</f>
      </c>
      <c r="C59" s="4" t="inlineStr">
        <is>
          <t>Vendido</t>
        </is>
      </c>
      <c r="D59" s="4" t="inlineStr">
        <is>
          <t>9</t>
        </is>
      </c>
      <c r="E59" s="5" t="inlineStr">
        <is>
          <t>19.000,00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=HYPERLINK("https://leilaoonline.com.br/lote/detalhe/164741", "225")</f>
      </c>
      <c r="B60" s="4" t="s">
        <f>=HYPERLINK("https://leilaoonline.com.br/lote/detalhe/164741", " MOTONIVELADORA CATTERPILLAR 140H, ANO 2007. - FR. 2030. - LOC. DOURADOS/MS")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102.000,00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=HYPERLINK("https://leilaoonline.com.br/lote/detalhe/164731", "226")</f>
      </c>
      <c r="B61" s="4" t="s">
        <f>=HYPERLINK("https://leilaoonline.com.br/lote/detalhe/164731", " CARREGADEIRA VALTRA BM100, ANO 2007. - FR. 2017. - LOC. DOURADOS/MS")</f>
      </c>
      <c r="C61" s="4" t="inlineStr">
        <is>
          <t>Vendido</t>
        </is>
      </c>
      <c r="D61" s="4" t="inlineStr">
        <is>
          <t>93</t>
        </is>
      </c>
      <c r="E61" s="5" t="inlineStr">
        <is>
          <t>104.000,00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=HYPERLINK("https://leilaoonline.com.br/lote/detalhe/167113", "230")</f>
      </c>
      <c r="B62" s="4" t="s">
        <f>=HYPERLINK("https://leilaoonline.com.br/lote/detalhe/167113", "  TRATOR JOHN DEERE 7715, ANO 2009. - FR. 2088. - LOC. DOURADOS/MS")</f>
      </c>
      <c r="C62" s="4" t="inlineStr">
        <is>
          <t>Vendido</t>
        </is>
      </c>
      <c r="D62" s="4" t="inlineStr">
        <is>
          <t>25</t>
        </is>
      </c>
      <c r="E62" s="5" t="inlineStr">
        <is>
          <t>34.000,00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=HYPERLINK("https://leilaoonline.com.br/lote/detalhe/164740", "237")</f>
      </c>
      <c r="B63" s="4" t="s">
        <f>=HYPERLINK("https://leilaoonline.com.br/lote/detalhe/164740", "PÁ CARREGA KOMATSU WA 320, ANO 2004. - FR. 2174. - LOC. DOURADOS/MS")</f>
      </c>
      <c r="C63" s="4" t="inlineStr">
        <is>
          <t>Vendido</t>
        </is>
      </c>
      <c r="D63" s="4" t="inlineStr">
        <is>
          <t>7</t>
        </is>
      </c>
      <c r="E63" s="5" t="inlineStr">
        <is>
          <t>16.000,00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=HYPERLINK("https://leilaoonline.com.br/lote/detalhe/164728", "238")</f>
      </c>
      <c r="B64" s="4" t="s">
        <f>=HYPERLINK("https://leilaoonline.com.br/lote/detalhe/164728", "PÁ CARREGADEIRA CATERPILLAR, CAT 930, ANO 2004. - FR. 2123. - LOC. DOURADOS/MS")</f>
      </c>
      <c r="C64" s="4" t="inlineStr">
        <is>
          <t>Vendido</t>
        </is>
      </c>
      <c r="D64" s="4" t="inlineStr">
        <is>
          <t>27</t>
        </is>
      </c>
      <c r="E64" s="5" t="inlineStr">
        <is>
          <t>38.000,00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=HYPERLINK("https://leilaoonline.com.br/lote/detalhe/164727", "239")</f>
      </c>
      <c r="B65" s="4" t="s">
        <f>=HYPERLINK("https://leilaoonline.com.br/lote/detalhe/164727", " TRATOR VALTRA BM110, ANO 2004. - FR. 2148. - LOC. DOURADOS/MS")</f>
      </c>
      <c r="C65" s="4" t="inlineStr">
        <is>
          <t>Vendido</t>
        </is>
      </c>
      <c r="D65" s="4" t="inlineStr">
        <is>
          <t>108</t>
        </is>
      </c>
      <c r="E65" s="5" t="inlineStr">
        <is>
          <t>117.000,00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=HYPERLINK("https://leilaoonline.com.br/lote/detalhe/167807", "245")</f>
      </c>
      <c r="B66" s="4" t="s">
        <f>=HYPERLINK("https://leilaoonline.com.br/lote/detalhe/167807", " PÁ CARREGADEIRA VOLVO L110F, ANO 2013. - FR. 2219. - LOC. DOURADOS/MS")</f>
      </c>
      <c r="C66" s="4" t="inlineStr">
        <is>
          <t>Vendido</t>
        </is>
      </c>
      <c r="D66" s="4" t="inlineStr">
        <is>
          <t>79</t>
        </is>
      </c>
      <c r="E66" s="5" t="inlineStr">
        <is>
          <t>94.000,00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=HYPERLINK("https://leilaoonline.com.br/lote/detalhe/167134", "264")</f>
      </c>
      <c r="B67" s="4" t="s">
        <f>=HYPERLINK("https://leilaoonline.com.br/lote/detalhe/167134", " Car. Abast. Adb. Hooplits. - FR. 5113. - LOC. DOURADOS/MS")</f>
      </c>
      <c r="C67" s="4" t="inlineStr">
        <is>
          <t>Vendido</t>
        </is>
      </c>
      <c r="D67" s="4" t="inlineStr">
        <is>
          <t>8</t>
        </is>
      </c>
      <c r="E67" s="5" t="inlineStr">
        <is>
          <t>12.000,00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=HYPERLINK("https://leilaoonline.com.br/lote/detalhe/167107", "265")</f>
      </c>
      <c r="B68" s="4" t="s">
        <f>=HYPERLINK("https://leilaoonline.com.br/lote/detalhe/167107", " Car. Abast. Adb. Hooplits. - FR. 5112. - LOC. DOURADOS/MS")</f>
      </c>
      <c r="C68" s="4" t="inlineStr">
        <is>
          <t>Vendido</t>
        </is>
      </c>
      <c r="D68" s="4" t="inlineStr">
        <is>
          <t>30</t>
        </is>
      </c>
      <c r="E68" s="5" t="inlineStr">
        <is>
          <t>42.000,00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=HYPERLINK("https://leilaoonline.com.br/lote/detalhe/164693", "266")</f>
      </c>
      <c r="B69" s="4" t="s">
        <f>=HYPERLINK("https://leilaoonline.com.br/lote/detalhe/164693", "APROX. 28 ITENS. CULTIVADORES TRIPLICE; SULCADOR; COBRIDOR E OUTROS, VEJA DESCRITIVO DE ITENS. - LOC. DOURADOS/MS")</f>
      </c>
      <c r="C69" s="4" t="inlineStr">
        <is>
          <t>Vendido</t>
        </is>
      </c>
      <c r="D69" s="4" t="inlineStr">
        <is>
          <t>38</t>
        </is>
      </c>
      <c r="E69" s="5" t="inlineStr">
        <is>
          <t>45.000,00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=HYPERLINK("https://leilaoonline.com.br/lote/detalhe/167806", "267")</f>
      </c>
      <c r="B70" s="4" t="s">
        <f>=HYPERLINK("https://leilaoonline.com.br/lote/detalhe/167806", " TRATOR JONH DEERE 5403, ANO 2009. - FR. 2061. - LOC. DOURADOS/MS")</f>
      </c>
      <c r="C70" s="4" t="inlineStr">
        <is>
          <t>Vendido</t>
        </is>
      </c>
      <c r="D70" s="4" t="inlineStr">
        <is>
          <t>35</t>
        </is>
      </c>
      <c r="E70" s="5" t="inlineStr">
        <is>
          <t>44.000,00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=HYPERLINK("https://leilaoonline.com.br/lote/detalhe/167805", "268")</f>
      </c>
      <c r="B71" s="4" t="s">
        <f>=HYPERLINK("https://leilaoonline.com.br/lote/detalhe/167805", " APROX. 11 CARRETAS TRANSP. TUBOS; VEJA DESCRITIVO DE ITENS. - LOC. DOURADOS/MS")</f>
      </c>
      <c r="C71" s="4" t="inlineStr">
        <is>
          <t>Vendido</t>
        </is>
      </c>
      <c r="D71" s="4" t="inlineStr">
        <is>
          <t>23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=HYPERLINK("https://leilaoonline.com.br/lote/detalhe/164739", "272")</f>
      </c>
      <c r="B72" s="4" t="s">
        <f>=HYPERLINK("https://leilaoonline.com.br/lote/detalhe/164739", " TRATOR VALTRA BH165, ANO 2010. - FR. 2063. - LOC. DOURADOS/MS")</f>
      </c>
      <c r="C72" s="4" t="inlineStr">
        <is>
          <t>Vendido</t>
        </is>
      </c>
      <c r="D72" s="4" t="inlineStr">
        <is>
          <t>38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=HYPERLINK("https://leilaoonline.com.br/lote/detalhe/164716", "273")</f>
      </c>
      <c r="B73" s="4" t="s">
        <f>=HYPERLINK("https://leilaoonline.com.br/lote/detalhe/164716", " CARREGADEIRA KOMATSU; ANO 2007. - FR. 2172. - LOC. DOURADOS/MS")</f>
      </c>
      <c r="C73" s="4" t="inlineStr">
        <is>
          <t>Vendido</t>
        </is>
      </c>
      <c r="D73" s="4" t="inlineStr">
        <is>
          <t>26</t>
        </is>
      </c>
      <c r="E73" s="5" t="inlineStr">
        <is>
          <t>96.000,00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=HYPERLINK("https://leilaoonline.com.br/lote/detalhe/164742", "274")</f>
      </c>
      <c r="B74" s="4" t="s">
        <f>=HYPERLINK("https://leilaoonline.com.br/lote/detalhe/164742", " TRATOR DE ESTEIRA KOMATSU, ANO 2008. - FR. 2041. - LOC. DOURADOS/MS")</f>
      </c>
      <c r="C74" s="4" t="inlineStr">
        <is>
          <t>Vendido</t>
        </is>
      </c>
      <c r="D74" s="4" t="inlineStr">
        <is>
          <t>116</t>
        </is>
      </c>
      <c r="E74" s="5" t="inlineStr">
        <is>
          <t>203.000,00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=HYPERLINK("https://leilaoonline.com.br/lote/detalhe/164736", "275")</f>
      </c>
      <c r="B75" s="4" t="s">
        <f>=HYPERLINK("https://leilaoonline.com.br/lote/detalhe/164736", "ESCAVADEIRA VOLVO, ANO 2010. - FR. 2125. - LOC. DOURADOS/MS")</f>
      </c>
      <c r="C75" s="4" t="inlineStr">
        <is>
          <t>Vendido</t>
        </is>
      </c>
      <c r="D75" s="4" t="inlineStr">
        <is>
          <t>92</t>
        </is>
      </c>
      <c r="E75" s="5" t="inlineStr">
        <is>
          <t>109.000,00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=HYPERLINK("https://leilaoonline.com.br/lote/detalhe/167128", "276")</f>
      </c>
      <c r="B76" s="4" t="s">
        <f>=HYPERLINK("https://leilaoonline.com.br/lote/detalhe/167128", " Pulverizador Agrícola, ANO 2007. - FR. 5822. - LOC. DOURADOS/MS")</f>
      </c>
      <c r="C76" s="4" t="inlineStr">
        <is>
          <t>Vendido</t>
        </is>
      </c>
      <c r="D76" s="4" t="inlineStr">
        <is>
          <t>28</t>
        </is>
      </c>
      <c r="E76" s="5" t="inlineStr">
        <is>
          <t>5.200,00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=HYPERLINK("https://leilaoonline.com.br/lote/detalhe/167139", "302")</f>
      </c>
      <c r="B77" s="4" t="s">
        <f>=HYPERLINK("https://leilaoonline.com.br/lote/detalhe/167139", " TRATOR JoHN Deere 7185J, ANO 2010. - FR. 2094. - LOC. DOURADOS/MS")</f>
      </c>
      <c r="C77" s="4" t="inlineStr">
        <is>
          <t>Vendido</t>
        </is>
      </c>
      <c r="D77" s="4" t="inlineStr">
        <is>
          <t>54</t>
        </is>
      </c>
      <c r="E77" s="5" t="inlineStr">
        <is>
          <t>71.000,00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=HYPERLINK("https://leilaoonline.com.br/lote/detalhe/167126", "303")</f>
      </c>
      <c r="B78" s="4" t="s">
        <f>=HYPERLINK("https://leilaoonline.com.br/lote/detalhe/167126", " TRATOR John Deere 7715, ANO 2009. - FR. 2070. - LOC. DOURADOS/MS")</f>
      </c>
      <c r="C78" s="4" t="inlineStr">
        <is>
          <t>Vendido</t>
        </is>
      </c>
      <c r="D78" s="4" t="inlineStr">
        <is>
          <t>53</t>
        </is>
      </c>
      <c r="E78" s="5" t="inlineStr">
        <is>
          <t>68.000,00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=HYPERLINK("https://leilaoonline.com.br/lote/detalhe/167110", "304")</f>
      </c>
      <c r="B79" s="4" t="s">
        <f>=HYPERLINK("https://leilaoonline.com.br/lote/detalhe/167110", " TRATOR John Deere 7715, ANO 2009. - FR. 2057. - LOC. DOURADOS/MS")</f>
      </c>
      <c r="C79" s="4" t="inlineStr">
        <is>
          <t>Vendido</t>
        </is>
      </c>
      <c r="D79" s="4" t="inlineStr">
        <is>
          <t>64</t>
        </is>
      </c>
      <c r="E79" s="5" t="inlineStr">
        <is>
          <t>78.000,00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=HYPERLINK("https://leilaoonline.com.br/lote/detalhe/167120", "305")</f>
      </c>
      <c r="B80" s="4" t="s">
        <f>=HYPERLINK("https://leilaoonline.com.br/lote/detalhe/167120", " TRATOR JOHN. Deere 5605, ANO 2010. - FR. 2812. - LOC. DOURADOS/MS")</f>
      </c>
      <c r="C80" s="4" t="inlineStr">
        <is>
          <t>Vendido</t>
        </is>
      </c>
      <c r="D80" s="4" t="inlineStr">
        <is>
          <t>44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=HYPERLINK("https://leilaoonline.com.br/lote/detalhe/167112", "306")</f>
      </c>
      <c r="B81" s="4" t="s">
        <f>=HYPERLINK("https://leilaoonline.com.br/lote/detalhe/167112", " TRATOR Jonh Deere 7185J, ANO 2010. - FR. 2188. - LOC. DOURADOS/MS")</f>
      </c>
      <c r="C81" s="4" t="inlineStr">
        <is>
          <t>Vendido</t>
        </is>
      </c>
      <c r="D81" s="4" t="inlineStr">
        <is>
          <t>73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=HYPERLINK("https://leilaoonline.com.br/lote/detalhe/167136", "307")</f>
      </c>
      <c r="B82" s="4" t="s">
        <f>=HYPERLINK("https://leilaoonline.com.br/lote/detalhe/167136", " TRATOR Jonh Deere 6165J,  ANO 2010. - FR. 2100. - LOC. DOURADOS/MS")</f>
      </c>
      <c r="C82" s="4" t="inlineStr">
        <is>
          <t>Vendido</t>
        </is>
      </c>
      <c r="D82" s="4" t="inlineStr">
        <is>
          <t>77</t>
        </is>
      </c>
      <c r="E82" s="5" t="inlineStr">
        <is>
          <t>86.000,00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=HYPERLINK("https://leilaoonline.com.br/lote/detalhe/167122", "309")</f>
      </c>
      <c r="B83" s="4" t="s">
        <f>=HYPERLINK("https://leilaoonline.com.br/lote/detalhe/167122", " TRATOR John Deere 7715, ANO 2009. - FR. 2078. - LOC. DOURADOS/MS")</f>
      </c>
      <c r="C83" s="4" t="inlineStr">
        <is>
          <t>Vendido</t>
        </is>
      </c>
      <c r="D83" s="4" t="inlineStr">
        <is>
          <t>58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=HYPERLINK("https://leilaoonline.com.br/lote/detalhe/167124", "310")</f>
      </c>
      <c r="B84" s="4" t="s">
        <f>=HYPERLINK("https://leilaoonline.com.br/lote/detalhe/167124", " TRATOR John Deere 7715, ANO 2009. - FR. 2073. - LOC. DOURADOS/MS")</f>
      </c>
      <c r="C84" s="4" t="inlineStr">
        <is>
          <t>Vendido</t>
        </is>
      </c>
      <c r="D84" s="4" t="inlineStr">
        <is>
          <t>36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=HYPERLINK("https://leilaoonline.com.br/lote/detalhe/167109", "311")</f>
      </c>
      <c r="B85" s="4" t="s">
        <f>=HYPERLINK("https://leilaoonline.com.br/lote/detalhe/167109", " TRATOR John Deere 7715, ANO 2009. - FR. 2056. - LOC. DOURADOS/MS")</f>
      </c>
      <c r="C85" s="4" t="inlineStr">
        <is>
          <t>Vendido</t>
        </is>
      </c>
      <c r="D85" s="4" t="inlineStr">
        <is>
          <t>83</t>
        </is>
      </c>
      <c r="E85" s="5" t="inlineStr">
        <is>
          <t>92.000,00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=HYPERLINK("https://leilaoonline.com.br/lote/detalhe/167127", "312")</f>
      </c>
      <c r="B86" s="4" t="s">
        <f>=HYPERLINK("https://leilaoonline.com.br/lote/detalhe/167127", " TRATOR John Deere 7715, ANO 2009. - FR. 2079. - LOC. DOURADOS/MS")</f>
      </c>
      <c r="C86" s="4" t="inlineStr">
        <is>
          <t>Vendido</t>
        </is>
      </c>
      <c r="D86" s="4" t="inlineStr">
        <is>
          <t>73</t>
        </is>
      </c>
      <c r="E86" s="5" t="inlineStr">
        <is>
          <t>85.000,00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=HYPERLINK("https://leilaoonline.com.br/lote/detalhe/167119", "313")</f>
      </c>
      <c r="B87" s="4" t="s">
        <f>=HYPERLINK("https://leilaoonline.com.br/lote/detalhe/167119", " TRATOR John Deere 7715, ANO 2009. - FR. 2059. - LOC. DOURADOS/MS")</f>
      </c>
      <c r="C87" s="4" t="inlineStr">
        <is>
          <t>Vendido</t>
        </is>
      </c>
      <c r="D87" s="4" t="inlineStr">
        <is>
          <t>75</t>
        </is>
      </c>
      <c r="E87" s="5" t="inlineStr">
        <is>
          <t>84.000,00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=HYPERLINK("https://leilaoonline.com.br/lote/detalhe/167123", "314")</f>
      </c>
      <c r="B88" s="4" t="s">
        <f>=HYPERLINK("https://leilaoonline.com.br/lote/detalhe/167123", " TRATOR Jonh Deere 7185J, ANO 2010. - FR. 2093. - LOC. DOURADOS/MS")</f>
      </c>
      <c r="C88" s="4" t="inlineStr">
        <is>
          <t>Vendido</t>
        </is>
      </c>
      <c r="D88" s="4" t="inlineStr">
        <is>
          <t>82</t>
        </is>
      </c>
      <c r="E88" s="5" t="inlineStr">
        <is>
          <t>99.000,00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=HYPERLINK("https://leilaoonline.com.br/lote/detalhe/167138", "315")</f>
      </c>
      <c r="B89" s="4" t="s">
        <f>=HYPERLINK("https://leilaoonline.com.br/lote/detalhe/167138", " TRATOR Valtra BH145i. - FR. 2015. - LOC. DOURADOS/MS")</f>
      </c>
      <c r="C89" s="4" t="inlineStr">
        <is>
          <t>Vendido</t>
        </is>
      </c>
      <c r="D89" s="4" t="inlineStr">
        <is>
          <t>76</t>
        </is>
      </c>
      <c r="E89" s="5" t="inlineStr">
        <is>
          <t>94.000,00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=HYPERLINK("https://leilaoonline.com.br/lote/detalhe/167135", "316")</f>
      </c>
      <c r="B90" s="4" t="s">
        <f>=HYPERLINK("https://leilaoonline.com.br/lote/detalhe/167135", " TRATOR Valtra BL88, ANO 2006. - FR. 2115. - LOC. DOURADOS/MS")</f>
      </c>
      <c r="C90" s="4" t="inlineStr">
        <is>
          <t>Vendido</t>
        </is>
      </c>
      <c r="D90" s="4" t="inlineStr">
        <is>
          <t>47</t>
        </is>
      </c>
      <c r="E90" s="5" t="inlineStr">
        <is>
          <t>65.000,00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=HYPERLINK("https://leilaoonline.com.br/lote/detalhe/167137", "317")</f>
      </c>
      <c r="B91" s="4" t="s">
        <f>=HYPERLINK("https://leilaoonline.com.br/lote/detalhe/167137", " TRATOR Valtra BH 180 (Hi-Flow). - FR. 2002. - LOC. DOURADOS/MS")</f>
      </c>
      <c r="C91" s="4" t="inlineStr">
        <is>
          <t>Vendido</t>
        </is>
      </c>
      <c r="D91" s="4" t="inlineStr">
        <is>
          <t>90</t>
        </is>
      </c>
      <c r="E91" s="5" t="inlineStr">
        <is>
          <t>109.000,00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=HYPERLINK("https://leilaoonline.com.br/lote/detalhe/167133", "318")</f>
      </c>
      <c r="B92" s="4" t="s">
        <f>=HYPERLINK("https://leilaoonline.com.br/lote/detalhe/167133", " TRATOR Valtra BM110, ANO 2008. - FR. 2040. - LOC. DOURADOS/MS")</f>
      </c>
      <c r="C92" s="4" t="inlineStr">
        <is>
          <t>Vendido</t>
        </is>
      </c>
      <c r="D92" s="4" t="inlineStr">
        <is>
          <t>74</t>
        </is>
      </c>
      <c r="E92" s="5" t="inlineStr">
        <is>
          <t>84.000,00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=HYPERLINK("https://leilaoonline.com.br/lote/detalhe/167116", "319")</f>
      </c>
      <c r="B93" s="4" t="s">
        <f>=HYPERLINK("https://leilaoonline.com.br/lote/detalhe/167116", " TRATOR Valtra BH 205i (Hi-Flow), ANO 2010. - FR. 2191")</f>
      </c>
      <c r="C93" s="4" t="inlineStr">
        <is>
          <t>Vendido</t>
        </is>
      </c>
      <c r="D93" s="4" t="inlineStr">
        <is>
          <t>54</t>
        </is>
      </c>
      <c r="E93" s="5" t="inlineStr">
        <is>
          <t>63.000,00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=HYPERLINK("https://leilaoonline.com.br/lote/detalhe/167131", "320")</f>
      </c>
      <c r="B94" s="4" t="s">
        <f>=HYPERLINK("https://leilaoonline.com.br/lote/detalhe/167131", " Aplic. corret. Hercules E CARRETA SULC DISTRIBUIDORA DE TORTA. - FR. 5031 / 5133. - LOC. DOURADOS/MS")</f>
      </c>
      <c r="C94" s="4" t="inlineStr">
        <is>
          <t>Vendido</t>
        </is>
      </c>
      <c r="D94" s="4" t="inlineStr">
        <is>
          <t>104</t>
        </is>
      </c>
      <c r="E94" s="5" t="inlineStr">
        <is>
          <t>21.500,00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=HYPERLINK("https://leilaoonline.com.br/lote/detalhe/167115", "321")</f>
      </c>
      <c r="B95" s="4" t="s">
        <f>=HYPERLINK("https://leilaoonline.com.br/lote/detalhe/167115", " Aplic. corret. Spander 12. - FR. 5032. - LOC. DOURADOS/MS")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=HYPERLINK("https://leilaoonline.com.br/lote/detalhe/167141", "322")</f>
      </c>
      <c r="B96" s="4" t="s">
        <f>=HYPERLINK("https://leilaoonline.com.br/lote/detalhe/167141", " 2 PlainaS niveladoraS AGRIMEC, ANO 2008. - FR. 5063 / 5064. - LOC. DOURADOS/MS")</f>
      </c>
      <c r="C96" s="4" t="inlineStr">
        <is>
          <t>Vendido</t>
        </is>
      </c>
      <c r="D96" s="4" t="inlineStr">
        <is>
          <t>135</t>
        </is>
      </c>
      <c r="E96" s="5" t="inlineStr">
        <is>
          <t>92.500,00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=HYPERLINK("https://leilaoonline.com.br/lote/detalhe/167118", "323")</f>
      </c>
      <c r="B97" s="4" t="s">
        <f>=HYPERLINK("https://leilaoonline.com.br/lote/detalhe/167118", " Aceirador de cana E GRADE ARADORA SANTA ISABEL, ANO 1994. - FR. 5082 / 5143. - LOC. DOURADOS/MS")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14.350,00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=HYPERLINK("https://leilaoonline.com.br/lote/detalhe/167129", "324")</f>
      </c>
      <c r="B98" s="4" t="s">
        <f>=HYPERLINK("https://leilaoonline.com.br/lote/detalhe/167129", " TRATOR VALTRA BH 180. - LOC. DOURADOS/MS")</f>
      </c>
      <c r="C98" s="4" t="inlineStr">
        <is>
          <t>Vendido</t>
        </is>
      </c>
      <c r="D98" s="4" t="inlineStr">
        <is>
          <t>57</t>
        </is>
      </c>
      <c r="E98" s="5" t="inlineStr">
        <is>
          <t>68.000,00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2026-04-15T15:42:43.00Z</dcterms:created>
  <dc:creator>Tellks Tecnologia</dc:creator>
  <cp:revision>0</cp:revision>
</cp:coreProperties>
</file>