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300 Ton. Vigas • Geradores • Reboques • Tratores • Britadores • Impl. Agrícolas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=HYPERLINK("https://leilaoonline.com.br/lote/detalhe/159663", "001")</f>
      </c>
      <c r="B11" s="4" t="s">
        <f>=HYPERLINK("https://leilaoonline.com.br/lote/detalhe/159663", "BRITADOR CONICO")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53.000,00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=HYPERLINK("https://leilaoonline.com.br/lote/detalhe/159661", "002")</f>
      </c>
      <c r="B12" s="4" t="s">
        <f>=HYPERLINK("https://leilaoonline.com.br/lote/detalhe/159661", "MUNK DE 3 LANÇAS HIDRÁULICAS E 2 MANUAIS")</f>
      </c>
      <c r="C12" s="4" t="inlineStr">
        <is>
          <t>Não vendido</t>
        </is>
      </c>
      <c r="D12" s="4" t="inlineStr">
        <is>
          <t>82</t>
        </is>
      </c>
      <c r="E12" s="5" t="inlineStr">
        <is>
          <t>52.500,00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=HYPERLINK("https://leilaoonline.com.br/lote/detalhe/159662", "003")</f>
      </c>
      <c r="B13" s="4" t="s">
        <f>=HYPERLINK("https://leilaoonline.com.br/lote/detalhe/159662", "BRITAGEM MÓVEL; PENEIRA ALIMENTADOR; BRITADOR 60/40 SOBRE RODAS")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53.000,00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=HYPERLINK("https://leilaoonline.com.br/lote/detalhe/159664", "004")</f>
      </c>
      <c r="B14" s="4" t="s">
        <f>=HYPERLINK("https://leilaoonline.com.br/lote/detalhe/159664", "BRITADOR 62/40 FAÇO")</f>
      </c>
      <c r="C14" s="4" t="inlineStr">
        <is>
          <t>Não vendido</t>
        </is>
      </c>
      <c r="D14" s="4" t="inlineStr">
        <is>
          <t>49</t>
        </is>
      </c>
      <c r="E14" s="5" t="inlineStr">
        <is>
          <t>74.000,00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=HYPERLINK("https://leilaoonline.com.br/lote/detalhe/159666", "005")</f>
      </c>
      <c r="B15" s="4" t="s">
        <f>=HYPERLINK("https://leilaoonline.com.br/lote/detalhe/159666", "PLANTADEIRA DE CANA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=HYPERLINK("https://leilaoonline.com.br/lote/detalhe/159675", "006")</f>
      </c>
      <c r="B16" s="4" t="s">
        <f>=HYPERLINK("https://leilaoonline.com.br/lote/detalhe/159675", "BOBINA DE 350 METROS DE CABO; 4PM DE 25MM")</f>
      </c>
      <c r="C16" s="4" t="inlineStr">
        <is>
          <t>Não vendido</t>
        </is>
      </c>
      <c r="D16" s="4" t="inlineStr">
        <is>
          <t>7</t>
        </is>
      </c>
      <c r="E16" s="5" t="inlineStr">
        <is>
          <t>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=HYPERLINK("https://leilaoonline.com.br/lote/detalhe/159650", "007")</f>
      </c>
      <c r="B17" s="4" t="s">
        <f>=HYPERLINK("https://leilaoonline.com.br/lote/detalhe/159650", "TRATOR ALICHARME 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=HYPERLINK("https://leilaoonline.com.br/lote/detalhe/159667", "008")</f>
      </c>
      <c r="B18" s="4" t="s">
        <f>=HYPERLINK("https://leilaoonline.com.br/lote/detalhe/159667", "PLANTA DE BRITAGEM")</f>
      </c>
      <c r="C18" s="4" t="inlineStr">
        <is>
          <t>Não vendido</t>
        </is>
      </c>
      <c r="D18" s="4" t="inlineStr">
        <is>
          <t>18</t>
        </is>
      </c>
      <c r="E18" s="5" t="inlineStr">
        <is>
          <t>58.500,00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=HYPERLINK("https://leilaoonline.com.br/lote/detalhe/159668", "009")</f>
      </c>
      <c r="B19" s="4" t="s">
        <f>=HYPERLINK("https://leilaoonline.com.br/lote/detalhe/159668", "veja o vídeo!! 50 TONELADAS DE TUBOS DE 8.10.12.14 POLEGADAS; COMPRIMENTO DE 8 M E 12 M - Lance por kg")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3,00</t>
        </is>
      </c>
      <c r="F19" s="4" t="inlineStr">
        <is>
          <t>0.50</t>
        </is>
      </c>
    </row>
    <row collapsed="false" customFormat="false" customHeight="false" hidden="false" ht="12.1" outlineLevel="0" r="20">
      <c r="A20" s="5" t="s">
        <f>=HYPERLINK("https://leilaoonline.com.br/lote/detalhe/159671", "010")</f>
      </c>
      <c r="B20" s="4" t="s">
        <f>=HYPERLINK("https://leilaoonline.com.br/lote/detalhe/159671", "USINA DE ASFALTO PENEIRA REDUTOR MISTURADOR")</f>
      </c>
      <c r="C20" s="4" t="inlineStr">
        <is>
          <t>Não vendido</t>
        </is>
      </c>
      <c r="D20" s="4" t="inlineStr">
        <is>
          <t>12</t>
        </is>
      </c>
      <c r="E20" s="5" t="inlineStr">
        <is>
          <t>15.000,00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=HYPERLINK("https://leilaoonline.com.br/lote/detalhe/159670", "011")</f>
      </c>
      <c r="B21" s="4" t="s">
        <f>=HYPERLINK("https://leilaoonline.com.br/lote/detalhe/159670", "GERADOR 350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=HYPERLINK("https://leilaoonline.com.br/lote/detalhe/159669", "012")</f>
      </c>
      <c r="B22" s="4" t="s">
        <f>=HYPERLINK("https://leilaoonline.com.br/lote/detalhe/159669", "GERADOR DE ENERGIA 210KVA; MOTOR CUMIS 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26.500,00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=HYPERLINK("https://leilaoonline.com.br/lote/detalhe/159674", "013")</f>
      </c>
      <c r="B23" s="4" t="s">
        <f>=HYPERLINK("https://leilaoonline.com.br/lote/detalhe/159674", "veja o vídeo!! TRATOR NEW HOLLAND TS 110CV 4X4; ANO 2012")</f>
      </c>
      <c r="C23" s="4" t="inlineStr">
        <is>
          <t>Não vendido</t>
        </is>
      </c>
      <c r="D23" s="4" t="inlineStr">
        <is>
          <t>48</t>
        </is>
      </c>
      <c r="E23" s="5" t="inlineStr">
        <is>
          <t>125.500,00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=HYPERLINK("https://leilaoonline.com.br/lote/detalhe/159672", "014")</f>
      </c>
      <c r="B24" s="4" t="s">
        <f>=HYPERLINK("https://leilaoonline.com.br/lote/detalhe/159672", "PÁ CARREGADEIRA CATERPILLAR 966 - FUNCIONANDO")</f>
      </c>
      <c r="C24" s="4" t="inlineStr">
        <is>
          <t>Não vendido</t>
        </is>
      </c>
      <c r="D24" s="4" t="inlineStr">
        <is>
          <t>81</t>
        </is>
      </c>
      <c r="E24" s="5" t="inlineStr">
        <is>
          <t>41.500,00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=HYPERLINK("https://leilaoonline.com.br/lote/detalhe/159673", "015")</f>
      </c>
      <c r="B25" s="4" t="s">
        <f>=HYPERLINK("https://leilaoonline.com.br/lote/detalhe/159673", "30 TONELADAS DE VIGAS (MEDIDAS DE 50, 60, 70, 80 E 100); TAMANHO DE 5 METROS ACIMA - LANCE POR KG")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4,00</t>
        </is>
      </c>
      <c r="F25" s="4" t="inlineStr">
        <is>
          <t>0.50</t>
        </is>
      </c>
    </row>
    <row collapsed="false" customFormat="false" customHeight="false" hidden="false" ht="12.1" outlineLevel="0" r="26">
      <c r="A26" s="5" t="s">
        <f>=HYPERLINK("https://leilaoonline.com.br/lote/detalhe/159676", "016")</f>
      </c>
      <c r="B26" s="4" t="s">
        <f>=HYPERLINK("https://leilaoonline.com.br/lote/detalhe/159676", "30 TONELADAS DE VIGAS (MEDIDAS DE 50, 60, 70, 80 E 100); TAMANHO DE 5 METROS ACIMA - LANCE POR KG")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2,50</t>
        </is>
      </c>
      <c r="F26" s="4" t="inlineStr">
        <is>
          <t>0.50</t>
        </is>
      </c>
    </row>
    <row collapsed="false" customFormat="false" customHeight="false" hidden="false" ht="12.1" outlineLevel="0" r="27">
      <c r="A27" s="5" t="s">
        <f>=HYPERLINK("https://leilaoonline.com.br/lote/detalhe/159681", "017")</f>
      </c>
      <c r="B27" s="4" t="s">
        <f>=HYPERLINK("https://leilaoonline.com.br/lote/detalhe/159681", "30 TONELADAS DE VIGAS (MEDIDAS DE 50, 60, 70, 80 E 100); TAMANHO DE 5 METROS ACIMA - LANCE POR KG")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3,00</t>
        </is>
      </c>
      <c r="F27" s="4" t="inlineStr">
        <is>
          <t>0.50</t>
        </is>
      </c>
    </row>
    <row collapsed="false" customFormat="false" customHeight="false" hidden="false" ht="12.1" outlineLevel="0" r="28">
      <c r="A28" s="5" t="s">
        <f>=HYPERLINK("https://leilaoonline.com.br/lote/detalhe/159684", "018")</f>
      </c>
      <c r="B28" s="4" t="s">
        <f>=HYPERLINK("https://leilaoonline.com.br/lote/detalhe/159684", "30 TONELADAS DE VIGAS (MEDIDAS DE 50, 60, 70, 80 E 100); TAMANHO DE 5 METROS ACIMA - LANCE POR 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2,50</t>
        </is>
      </c>
      <c r="F28" s="4" t="inlineStr">
        <is>
          <t>0.50</t>
        </is>
      </c>
    </row>
    <row collapsed="false" customFormat="false" customHeight="false" hidden="false" ht="12.1" outlineLevel="0" r="29">
      <c r="A29" s="5" t="s">
        <f>=HYPERLINK("https://leilaoonline.com.br/lote/detalhe/159685", "019")</f>
      </c>
      <c r="B29" s="4" t="s">
        <f>=HYPERLINK("https://leilaoonline.com.br/lote/detalhe/159685", "30 TONELADAS DE VIGAS (MEDIDAS DE 50, 60, 70, 80 E 100); TAMANHO DE 5 METROS ACIMA - LANCE POR KG")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2,50</t>
        </is>
      </c>
      <c r="F29" s="4" t="inlineStr">
        <is>
          <t>0.50</t>
        </is>
      </c>
    </row>
    <row collapsed="false" customFormat="false" customHeight="false" hidden="false" ht="12.1" outlineLevel="0" r="30">
      <c r="A30" s="5" t="s">
        <f>=HYPERLINK("https://leilaoonline.com.br/lote/detalhe/159686", "020")</f>
      </c>
      <c r="B30" s="4" t="s">
        <f>=HYPERLINK("https://leilaoonline.com.br/lote/detalhe/159686", "30 TONELADAS DE VIGAS (MEDIDAS DE 50, 60, 70, 80 E 100); TAMANHO DE 5 METROS ACIMA - LANCE POR KG")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2,50</t>
        </is>
      </c>
      <c r="F30" s="4" t="inlineStr">
        <is>
          <t>0.50</t>
        </is>
      </c>
    </row>
    <row collapsed="false" customFormat="false" customHeight="false" hidden="false" ht="12.1" outlineLevel="0" r="31">
      <c r="A31" s="5" t="s">
        <f>=HYPERLINK("https://leilaoonline.com.br/lote/detalhe/159687", "021")</f>
      </c>
      <c r="B31" s="4" t="s">
        <f>=HYPERLINK("https://leilaoonline.com.br/lote/detalhe/159687", "30 TONELADAS DE VIGAS (MEDIDAS DE 50, 60, 70, 80 E 100); TAMANHO DE 5 METROS ACIMA - LANCE POR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2,50</t>
        </is>
      </c>
      <c r="F31" s="4" t="inlineStr">
        <is>
          <t>0.50</t>
        </is>
      </c>
    </row>
    <row collapsed="false" customFormat="false" customHeight="false" hidden="false" ht="12.1" outlineLevel="0" r="32">
      <c r="A32" s="5" t="s">
        <f>=HYPERLINK("https://leilaoonline.com.br/lote/detalhe/159688", "022")</f>
      </c>
      <c r="B32" s="4" t="s">
        <f>=HYPERLINK("https://leilaoonline.com.br/lote/detalhe/159688", "30 TONELADAS DE VIGAS (MEDIDAS DE 50, 60, 70, 80 E 100); TAMANHO DE 5 METROS ACIMA - LANCE POR 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2,50</t>
        </is>
      </c>
      <c r="F32" s="4" t="inlineStr">
        <is>
          <t>0.50</t>
        </is>
      </c>
    </row>
    <row collapsed="false" customFormat="false" customHeight="false" hidden="false" ht="12.1" outlineLevel="0" r="33">
      <c r="A33" s="5" t="s">
        <f>=HYPERLINK("https://leilaoonline.com.br/lote/detalhe/159689", "023")</f>
      </c>
      <c r="B33" s="4" t="s">
        <f>=HYPERLINK("https://leilaoonline.com.br/lote/detalhe/159689", "30 TONELADAS DE VIGAS (MEDIDAS DE 50, 60, 70, 80 E 100); TAMANHO DE 5 METROS ACIMA - LANCE POR 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2,50</t>
        </is>
      </c>
      <c r="F33" s="4" t="inlineStr">
        <is>
          <t>0.50</t>
        </is>
      </c>
    </row>
    <row collapsed="false" customFormat="false" customHeight="false" hidden="false" ht="12.1" outlineLevel="0" r="34">
      <c r="A34" s="5" t="s">
        <f>=HYPERLINK("https://leilaoonline.com.br/lote/detalhe/159690", "024")</f>
      </c>
      <c r="B34" s="4" t="s">
        <f>=HYPERLINK("https://leilaoonline.com.br/lote/detalhe/159690", "30 TONELADAS DE VIGAS (MEDIDAS DE 50, 60, 70, 80 E 100); TAMANHO DE 5 METROS ACIMA - LANCE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2,50</t>
        </is>
      </c>
      <c r="F34" s="4" t="inlineStr">
        <is>
          <t>0.50</t>
        </is>
      </c>
    </row>
    <row collapsed="false" customFormat="false" customHeight="false" hidden="false" ht="12.1" outlineLevel="0" r="35">
      <c r="A35" s="5" t="s">
        <f>=HYPERLINK("https://leilaoonline.com.br/lote/detalhe/159677", "025")</f>
      </c>
      <c r="B35" s="4" t="s">
        <f>=HYPERLINK("https://leilaoonline.com.br/lote/detalhe/159677", "CAMINHÃO M.BENZ/AXOR 2644S6X4; 2017/2018; BRANCA; DIESEL - APROX. 148 MIL KM")</f>
      </c>
      <c r="C35" s="4" t="inlineStr">
        <is>
          <t>Não vendido</t>
        </is>
      </c>
      <c r="D35" s="4" t="inlineStr">
        <is>
          <t>31</t>
        </is>
      </c>
      <c r="E35" s="5" t="inlineStr">
        <is>
          <t>267.500,00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=HYPERLINK("https://leilaoonline.com.br/lote/detalhe/159678", "026")</f>
      </c>
      <c r="B36" s="4" t="s">
        <f>=HYPERLINK("https://leilaoonline.com.br/lote/detalhe/159678", "REB/FNV FRUEHAUF; 1974/1974; PRETA; PARA 30 MIL LITROS; TODA EM AÇO INÓX; PESO DO TANQUE 11 TONELADAS")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=HYPERLINK("https://leilaoonline.com.br/lote/detalhe/159680", "027")</f>
      </c>
      <c r="B37" s="4" t="s">
        <f>=HYPERLINK("https://leilaoonline.com.br/lote/detalhe/159680", "REB/KRONE; 1994/1994; BRANCA; CAÇAMBA 3 EIXOS")</f>
      </c>
      <c r="C37" s="4" t="inlineStr">
        <is>
          <t>Não vendido</t>
        </is>
      </c>
      <c r="D37" s="4" t="inlineStr">
        <is>
          <t>106</t>
        </is>
      </c>
      <c r="E37" s="5" t="inlineStr">
        <is>
          <t>53.500,00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=HYPERLINK("https://leilaoonline.com.br/lote/detalhe/159683", "028")</f>
      </c>
      <c r="B38" s="4" t="s">
        <f>=HYPERLINK("https://leilaoonline.com.br/lote/detalhe/159683", "LANCHA (INFORMAÇÕES NAS ESPECIFICAÇÕES)")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105.000,00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=HYPERLINK("https://leilaoonline.com.br/lote/detalhe/159682", "029")</f>
      </c>
      <c r="B39" s="4" t="s">
        <f>=HYPERLINK("https://leilaoonline.com.br/lote/detalhe/159682", "veja o vídeo!! JETBOOD 5 LUGARES, ANO 2013 ")</f>
      </c>
      <c r="C39" s="4" t="inlineStr">
        <is>
          <t>Não vendido</t>
        </is>
      </c>
      <c r="D39" s="4" t="inlineStr">
        <is>
          <t>10</t>
        </is>
      </c>
      <c r="E39" s="5" t="inlineStr">
        <is>
          <t>25.000,00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=HYPERLINK("https://leilaoonline.com.br/lote/detalhe/159679", "030")</f>
      </c>
      <c r="B40" s="4" t="s">
        <f>=HYPERLINK("https://leilaoonline.com.br/lote/detalhe/159679", "veja o vídeo!! BOBCAT; MOTOR AGRALE 2CC; ANO INDEFINIDO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=HYPERLINK("https://leilaoonline.com.br/lote/detalhe/159704", "031")</f>
      </c>
      <c r="B41" s="4" t="s">
        <f>=HYPERLINK("https://leilaoonline.com.br/lote/detalhe/159704", "MUNCK RODOMAC; ANO 2016; GHR 25.000")</f>
      </c>
      <c r="C41" s="4" t="inlineStr">
        <is>
          <t>Não vendido</t>
        </is>
      </c>
      <c r="D41" s="4" t="inlineStr">
        <is>
          <t>40</t>
        </is>
      </c>
      <c r="E41" s="5" t="inlineStr">
        <is>
          <t>96.000,00</t>
        </is>
      </c>
      <c r="F41" s="4" t="inlineStr">
        <is>
          <t>1500.00</t>
        </is>
      </c>
    </row>
    <row collapsed="false" customFormat="false" customHeight="false" hidden="false" ht="12.1" outlineLevel="0" r="42">
      <c r="A42" s="5" t="s">
        <f>=HYPERLINK("https://leilaoonline.com.br/lote/detalhe/159691", "032")</f>
      </c>
      <c r="B42" s="4" t="s">
        <f>=HYPERLINK("https://leilaoonline.com.br/lote/detalhe/159691", "veja o vídeo!! PÁ CARREGADEIRA; CATERPILLAR 930; ANO 1985; FREIO A DISCO - FUNCIONANDO")</f>
      </c>
      <c r="C42" s="4" t="inlineStr">
        <is>
          <t>Não vendido</t>
        </is>
      </c>
      <c r="D42" s="4" t="inlineStr">
        <is>
          <t>55</t>
        </is>
      </c>
      <c r="E42" s="5" t="inlineStr">
        <is>
          <t>87.000,00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=HYPERLINK("https://leilaoonline.com.br/lote/detalhe/159692", "033")</f>
      </c>
      <c r="B43" s="4" t="s">
        <f>=HYPERLINK("https://leilaoonline.com.br/lote/detalhe/159692", "PÁ CARREGADEIRA CASE; ANO 1974 - FUNCIONANDO")</f>
      </c>
      <c r="C43" s="4" t="inlineStr">
        <is>
          <t>Não vendido</t>
        </is>
      </c>
      <c r="D43" s="4" t="inlineStr">
        <is>
          <t>15</t>
        </is>
      </c>
      <c r="E43" s="5" t="inlineStr">
        <is>
          <t>18.000,00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=HYPERLINK("https://leilaoonline.com.br/lote/detalhe/159700", "034")</f>
      </c>
      <c r="B44" s="4" t="s">
        <f>=HYPERLINK("https://leilaoonline.com.br/lote/detalhe/159700", "EMPILHADEIRA CLARK; PARA 7 TONELADAS; MOTOR DIESEL - FUNCIONANDO")</f>
      </c>
      <c r="C44" s="4" t="inlineStr">
        <is>
          <t>Não vendido</t>
        </is>
      </c>
      <c r="D44" s="4" t="inlineStr">
        <is>
          <t>51</t>
        </is>
      </c>
      <c r="E44" s="5" t="inlineStr">
        <is>
          <t>47.500,00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=HYPERLINK("https://leilaoonline.com.br/lote/detalhe/159701", "036")</f>
      </c>
      <c r="B45" s="4" t="s">
        <f>=HYPERLINK("https://leilaoonline.com.br/lote/detalhe/159701", "COMPRESSOR DIESEL; MOTOR PERKINS 4CC")</f>
      </c>
      <c r="C45" s="4" t="inlineStr">
        <is>
          <t>Não vendido</t>
        </is>
      </c>
      <c r="D45" s="4" t="inlineStr">
        <is>
          <t>19</t>
        </is>
      </c>
      <c r="E45" s="5" t="inlineStr">
        <is>
          <t>7.000,00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=HYPERLINK("https://leilaoonline.com.br/lote/detalhe/159703", "037")</f>
      </c>
      <c r="B46" s="4" t="s">
        <f>=HYPERLINK("https://leilaoonline.com.br/lote/detalhe/159703", "CARROCERIA AGRÍCOLA, 7,50M DE COMPRIMENTO X 2,50M DE LARGURA; ANO 2015")</f>
      </c>
      <c r="C46" s="4" t="inlineStr">
        <is>
          <t>Vendido</t>
        </is>
      </c>
      <c r="D46" s="4" t="inlineStr">
        <is>
          <t>18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=HYPERLINK("https://leilaoonline.com.br/lote/detalhe/161482", "038")</f>
      </c>
      <c r="B47" s="4" t="s">
        <f>=HYPERLINK("https://leilaoonline.com.br/lote/detalhe/161482", "SEMI-REBOQUE SR/USICAMP SRCP E2 10000; 2009/2009; AZUL - DOC. 2023 OK (VENDA SEM PNEUS E SEM RODAS)")</f>
      </c>
      <c r="C47" s="4" t="inlineStr">
        <is>
          <t>Não vendido</t>
        </is>
      </c>
      <c r="D47" s="4" t="inlineStr">
        <is>
          <t>34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=HYPERLINK("https://leilaoonline.com.br/lote/detalhe/161483", "039")</f>
      </c>
      <c r="B48" s="4" t="s">
        <f>=HYPERLINK("https://leilaoonline.com.br/lote/detalhe/161483", "SEMI-REBOQUE SR/FACCHINI SRF TC; 2009/2009; VERMELHA  (VENDA SEM PNEUS E SEM RODAS)")</f>
      </c>
      <c r="C48" s="4" t="inlineStr">
        <is>
          <t>Não vendido</t>
        </is>
      </c>
      <c r="D48" s="4" t="inlineStr">
        <is>
          <t>35</t>
        </is>
      </c>
      <c r="E48" s="5" t="inlineStr">
        <is>
          <t>18.000,00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=HYPERLINK("https://leilaoonline.com.br/lote/detalhe/161484", "040")</f>
      </c>
      <c r="B49" s="4" t="s">
        <f>=HYPERLINK("https://leilaoonline.com.br/lote/detalhe/161484", "veja o vídeo!!! TRICICLO TRATOR GURGEL MODELO TA 01; ANO 2014; MOTOR DIESEL; 1 CILINDRO")</f>
      </c>
      <c r="C49" s="4" t="inlineStr">
        <is>
          <t>Vendido</t>
        </is>
      </c>
      <c r="D49" s="4" t="inlineStr">
        <is>
          <t>28</t>
        </is>
      </c>
      <c r="E49" s="5" t="inlineStr">
        <is>
          <t>9.000,00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=HYPERLINK("https://leilaoonline.com.br/lote/detalhe/161485", "041")</f>
      </c>
      <c r="B50" s="4" t="s">
        <f>=HYPERLINK("https://leilaoonline.com.br/lote/detalhe/161485", "veja o vídeo!! TRICICLO TRATOR GURGEL MODELO TA 01; MOTOR DIESEL; 1 CILINDRO")</f>
      </c>
      <c r="C50" s="4" t="inlineStr">
        <is>
          <t>Não vendido</t>
        </is>
      </c>
      <c r="D50" s="4" t="inlineStr">
        <is>
          <t>23</t>
        </is>
      </c>
      <c r="E50" s="5" t="inlineStr">
        <is>
          <t>8.750,00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=HYPERLINK("https://leilaoonline.com.br/lote/detalhe/159693", "059")</f>
      </c>
      <c r="B51" s="4" t="s">
        <f>=HYPERLINK("https://leilaoonline.com.br/lote/detalhe/159693", "VALMET 85ID; C/ CARREGADEIRA DE LENHA; C/ GARRA GIRATÓRIA; C/ DIREÇÃO HIDRÁULICA - FUNCIONANDO")</f>
      </c>
      <c r="C51" s="4" t="inlineStr">
        <is>
          <t>Não vendido</t>
        </is>
      </c>
      <c r="D51" s="4" t="inlineStr">
        <is>
          <t>38</t>
        </is>
      </c>
      <c r="E51" s="5" t="inlineStr">
        <is>
          <t>52.000,00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=HYPERLINK("https://leilaoonline.com.br/lote/detalhe/159694", "061")</f>
      </c>
      <c r="B52" s="4" t="s">
        <f>=HYPERLINK("https://leilaoonline.com.br/lote/detalhe/159694", "TRATOR VALMET 65 ID; ANO 74/75 ")</f>
      </c>
      <c r="C52" s="4" t="inlineStr">
        <is>
          <t>Vendido</t>
        </is>
      </c>
      <c r="D52" s="4" t="inlineStr">
        <is>
          <t>58</t>
        </is>
      </c>
      <c r="E52" s="5" t="inlineStr">
        <is>
          <t>21.250,00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=HYPERLINK("https://leilaoonline.com.br/lote/detalhe/159695", "062")</f>
      </c>
      <c r="B53" s="4" t="s">
        <f>=HYPERLINK("https://leilaoonline.com.br/lote/detalhe/159695", "veja o vídeo!! TRATOR MASSEY FERGUSON 65 X; ANO 71; CANELA REDONDA; 3 MARCHAS")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16.500,00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=HYPERLINK("https://leilaoonline.com.br/lote/detalhe/159696", "064")</f>
      </c>
      <c r="B54" s="4" t="s">
        <f>=HYPERLINK("https://leilaoonline.com.br/lote/detalhe/159696", "TRATOR VALMET 85 ID.; ANO 78")</f>
      </c>
      <c r="C54" s="4" t="inlineStr">
        <is>
          <t>Não vendido</t>
        </is>
      </c>
      <c r="D54" s="4" t="inlineStr">
        <is>
          <t>14</t>
        </is>
      </c>
      <c r="E54" s="5" t="inlineStr">
        <is>
          <t>15.500,00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=HYPERLINK("https://leilaoonline.com.br/lote/detalhe/159697", "065")</f>
      </c>
      <c r="B55" s="4" t="s">
        <f>=HYPERLINK("https://leilaoonline.com.br/lote/detalhe/159697", "veja o vídeo!! TRATOR VALTRA BF 75; ANO 2006; 4X2 - FUNCIONANDO")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17.500,00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=HYPERLINK("https://leilaoonline.com.br/lote/detalhe/159698", "066")</f>
      </c>
      <c r="B56" s="4" t="s">
        <f>=HYPERLINK("https://leilaoonline.com.br/lote/detalhe/159698", "TRATOR MASSEY FERGUSON 55X; EMBREAGEM DUPLA - FUNCIONANDO")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14.500,00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=HYPERLINK("https://leilaoonline.com.br/lote/detalhe/159699", "067")</f>
      </c>
      <c r="B57" s="4" t="s">
        <f>=HYPERLINK("https://leilaoonline.com.br/lote/detalhe/159699", "TRATOR CBT 2080; ANO 82; MOTOR MERCEDES - FUNCIONANDO")</f>
      </c>
      <c r="C57" s="4" t="inlineStr">
        <is>
          <t>Não vendido</t>
        </is>
      </c>
      <c r="D57" s="4" t="inlineStr">
        <is>
          <t>35</t>
        </is>
      </c>
      <c r="E57" s="5" t="inlineStr">
        <is>
          <t>27.000,00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=HYPERLINK("https://leilaoonline.com.br/lote/detalhe/159702", "068")</f>
      </c>
      <c r="B58" s="4" t="s">
        <f>=HYPERLINK("https://leilaoonline.com.br/lote/detalhe/159702", "TRATOR MASSEY FERGUSON 65X; ANO 1970 - FUNCIONANDO")</f>
      </c>
      <c r="C58" s="4" t="inlineStr">
        <is>
          <t>Não vendido</t>
        </is>
      </c>
      <c r="D58" s="4" t="inlineStr">
        <is>
          <t>34</t>
        </is>
      </c>
      <c r="E58" s="5" t="inlineStr">
        <is>
          <t>25.000,00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=HYPERLINK("https://leilaoonline.com.br/lote/detalhe/159705", "069")</f>
      </c>
      <c r="B59" s="4" t="s">
        <f>=HYPERLINK("https://leilaoonline.com.br/lote/detalhe/159705", "MASSEY FERGUSON 50X - FUNCIONANDO")</f>
      </c>
      <c r="C59" s="4" t="inlineStr">
        <is>
          <t>Não vendido</t>
        </is>
      </c>
      <c r="D59" s="4" t="inlineStr">
        <is>
          <t>21</t>
        </is>
      </c>
      <c r="E59" s="5" t="inlineStr">
        <is>
          <t>16.000,00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=HYPERLINK("https://leilaoonline.com.br/lote/detalhe/159706", "070")</f>
      </c>
      <c r="B60" s="4" t="s">
        <f>=HYPERLINK("https://leilaoonline.com.br/lote/detalhe/159706", "TRATOR MASSEY FERGUSON 65X; ANO 73; CANELA QUADRADA; 3 MARCHAS - FUNCIONANDO")</f>
      </c>
      <c r="C60" s="4" t="inlineStr">
        <is>
          <t>Não vendido</t>
        </is>
      </c>
      <c r="D60" s="4" t="inlineStr">
        <is>
          <t>30</t>
        </is>
      </c>
      <c r="E60" s="5" t="inlineStr">
        <is>
          <t>24.500,00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=HYPERLINK("https://leilaoonline.com.br/lote/detalhe/161585", "100")</f>
      </c>
      <c r="B61" s="4" t="s">
        <f>=HYPERLINK("https://leilaoonline.com.br/lote/detalhe/161585", "BAÚ; ANO 98; COMP. 5.50X2.30X2.60 ALT.")</f>
      </c>
      <c r="C61" s="4" t="inlineStr">
        <is>
          <t>Não vendido</t>
        </is>
      </c>
      <c r="D61" s="4" t="inlineStr">
        <is>
          <t>12</t>
        </is>
      </c>
      <c r="E61" s="5" t="inlineStr">
        <is>
          <t>2.650,00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=HYPERLINK("https://leilaoonline.com.br/lote/detalhe/159708", "101")</f>
      </c>
      <c r="B62" s="4" t="s">
        <f>=HYPERLINK("https://leilaoonline.com.br/lote/detalhe/159708", "CARRETA PARA TRATOR")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=HYPERLINK("https://leilaoonline.com.br/lote/detalhe/159707", "102")</f>
      </c>
      <c r="B63" s="4" t="s">
        <f>=HYPERLINK("https://leilaoonline.com.br/lote/detalhe/159707", "CARROÇA COM FREIO E ARREIO")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=HYPERLINK("https://leilaoonline.com.br/lote/detalhe/159709", "103")</f>
      </c>
      <c r="B64" s="4" t="s">
        <f>=HYPERLINK("https://leilaoonline.com.br/lote/detalhe/159709", "SAIDER (MEDIDAS: 6,60M DE COMPRIMENTO, 2,60 DE LARGURA; 2,90 DE ALTURA); ASSOALHO CHAPA DE FERRO")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2.250,00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=HYPERLINK("https://leilaoonline.com.br/lote/detalhe/159711", "104")</f>
      </c>
      <c r="B65" s="4" t="s">
        <f>=HYPERLINK("https://leilaoonline.com.br/lote/detalhe/159711", "BAÚ REFRIGERADO; 8M DE COMPRIMENTO; COM GANCHEIRAS PARA FRIGORÍFICO; COM MANGUEIRAS E COMPRESSOR COM SUPORTE PARA MOTOR MERCEDES")</f>
      </c>
      <c r="C65" s="4" t="inlineStr">
        <is>
          <t>Não vendido</t>
        </is>
      </c>
      <c r="D65" s="4" t="inlineStr">
        <is>
          <t>17</t>
        </is>
      </c>
      <c r="E65" s="5" t="inlineStr">
        <is>
          <t>3.400,00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=HYPERLINK("https://leilaoonline.com.br/lote/detalhe/159712", "105")</f>
      </c>
      <c r="B66" s="4" t="s">
        <f>=HYPERLINK("https://leilaoonline.com.br/lote/detalhe/159712", "BÁU ANTONINI (PARA CAMINHÃO VOLKSWAGEN)")</f>
      </c>
      <c r="C66" s="4" t="inlineStr">
        <is>
          <t>Não vendido</t>
        </is>
      </c>
      <c r="D66" s="4" t="inlineStr">
        <is>
          <t>11</t>
        </is>
      </c>
      <c r="E66" s="5" t="inlineStr">
        <is>
          <t>3.500,00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=HYPERLINK("https://leilaoonline.com.br/lote/detalhe/161486", "106")</f>
      </c>
      <c r="B67" s="4" t="s">
        <f>=HYPERLINK("https://leilaoonline.com.br/lote/detalhe/161486", "ROÇADEIRA DE ARRASTO; MODELO AVARE")</f>
      </c>
      <c r="C67" s="4" t="inlineStr">
        <is>
          <t>Não vendido</t>
        </is>
      </c>
      <c r="D67" s="4" t="inlineStr">
        <is>
          <t>15</t>
        </is>
      </c>
      <c r="E67" s="5" t="inlineStr">
        <is>
          <t>4.500,00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=HYPERLINK("https://leilaoonline.com.br/lote/detalhe/159714", "107")</f>
      </c>
      <c r="B68" s="4" t="s">
        <f>=HYPERLINK("https://leilaoonline.com.br/lote/detalhe/159714", "CARRETA 2 RODAS")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=HYPERLINK("https://leilaoonline.com.br/lote/detalhe/159715", "108")</f>
      </c>
      <c r="B69" s="4" t="s">
        <f>=HYPERLINK("https://leilaoonline.com.br/lote/detalhe/159715", "CARRETA PARA PLANTIO DE CANA")</f>
      </c>
      <c r="C69" s="4" t="inlineStr">
        <is>
          <t>Não vendido</t>
        </is>
      </c>
      <c r="D69" s="4" t="inlineStr">
        <is>
          <t>3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=HYPERLINK("https://leilaoonline.com.br/lote/detalhe/159713", "109")</f>
      </c>
      <c r="B70" s="4" t="s">
        <f>=HYPERLINK("https://leilaoonline.com.br/lote/detalhe/159713", "CARRETA PARA TRANSPORTE DE PESSOAS")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=HYPERLINK("https://leilaoonline.com.br/lote/detalhe/159716", "110")</f>
      </c>
      <c r="B71" s="4" t="s">
        <f>=HYPERLINK("https://leilaoonline.com.br/lote/detalhe/159716", "GAIOLA PARA F4000")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=HYPERLINK("https://leilaoonline.com.br/lote/detalhe/159710", "111")</f>
      </c>
      <c r="B72" s="4" t="s">
        <f>=HYPERLINK("https://leilaoonline.com.br/lote/detalhe/159710", "SAIDER MARCA FACHINI 7000X2; 4X2; 80 ASSOALHO CHAPEADO")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=HYPERLINK("https://leilaoonline.com.br/lote/detalhe/159717", "112")</f>
      </c>
      <c r="B73" s="4" t="s">
        <f>=HYPERLINK("https://leilaoonline.com.br/lote/detalhe/159717", "GAIOLA BOIADEIRA; 6.70 METROS")</f>
      </c>
      <c r="C73" s="4" t="inlineStr">
        <is>
          <t>Não vendido</t>
        </is>
      </c>
      <c r="D73" s="4" t="inlineStr">
        <is>
          <t>27</t>
        </is>
      </c>
      <c r="E73" s="5" t="inlineStr">
        <is>
          <t>7.500,00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=HYPERLINK("https://leilaoonline.com.br/lote/detalhe/159718", "113")</f>
      </c>
      <c r="B74" s="4" t="s">
        <f>=HYPERLINK("https://leilaoonline.com.br/lote/detalhe/159718", "CARROCERIA PARA CAMINHÃO; MERCEDES BENZ; 7,30 METROS DE COMPRIMENTO")</f>
      </c>
      <c r="C74" s="4" t="inlineStr">
        <is>
          <t>Não vendido</t>
        </is>
      </c>
      <c r="D74" s="4" t="inlineStr">
        <is>
          <t>12</t>
        </is>
      </c>
      <c r="E74" s="5" t="inlineStr">
        <is>
          <t>3.750,00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=HYPERLINK("https://leilaoonline.com.br/lote/detalhe/159720", "149")</f>
      </c>
      <c r="B75" s="4" t="s">
        <f>=HYPERLINK("https://leilaoonline.com.br/lote/detalhe/159720", "PARAFUSOS DIVERSOS; PORCA VÁRIAS MEDIDAS (NAS ESPECIFICAÇÕES) - LANCE POR KILO")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1,00</t>
        </is>
      </c>
      <c r="F75" s="4" t="inlineStr">
        <is>
          <t>0.10</t>
        </is>
      </c>
    </row>
    <row collapsed="false" customFormat="false" customHeight="false" hidden="false" ht="12.1" outlineLevel="0" r="76">
      <c r="A76" s="5" t="s">
        <f>=HYPERLINK("https://leilaoonline.com.br/lote/detalhe/159721", "150")</f>
      </c>
      <c r="B76" s="4" t="s">
        <f>=HYPERLINK("https://leilaoonline.com.br/lote/detalhe/159721", "LOTE DE SUCATA DE CAMPANA; 25.000KG")</f>
      </c>
      <c r="C76" s="4" t="inlineStr">
        <is>
          <t>Não vendido</t>
        </is>
      </c>
      <c r="D76" s="4" t="inlineStr">
        <is>
          <t>22</t>
        </is>
      </c>
      <c r="E76" s="5" t="inlineStr">
        <is>
          <t>28.500,00</t>
        </is>
      </c>
      <c r="F76" s="4" t="inlineStr">
        <is>
          <t>1250.00</t>
        </is>
      </c>
    </row>
    <row collapsed="false" customFormat="false" customHeight="false" hidden="false" ht="12.1" outlineLevel="0" r="77">
      <c r="A77" s="5" t="s">
        <f>=HYPERLINK("https://leilaoonline.com.br/lote/detalhe/159722", "151")</f>
      </c>
      <c r="B77" s="4" t="s">
        <f>=HYPERLINK("https://leilaoonline.com.br/lote/detalhe/159722", "LOTE DE MANGUEIRAS HIDRÁULICAS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=HYPERLINK("https://leilaoonline.com.br/lote/detalhe/159723", "152")</f>
      </c>
      <c r="B78" s="4" t="s">
        <f>=HYPERLINK("https://leilaoonline.com.br/lote/detalhe/159723", "veja o vídeo!! IMPLEMENTO CATA CAPIM; MARCA SILTOMAC")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=HYPERLINK("https://leilaoonline.com.br/lote/detalhe/159724", "155")</f>
      </c>
      <c r="B79" s="4" t="s">
        <f>=HYPERLINK("https://leilaoonline.com.br/lote/detalhe/159724", "ARADO SANTA IZABEL; COM REVERSÍVEL; 3 BACIAS")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=HYPERLINK("https://leilaoonline.com.br/lote/detalhe/159725", "157")</f>
      </c>
      <c r="B80" s="4" t="s">
        <f>=HYPERLINK("https://leilaoonline.com.br/lote/detalhe/159725", "ADUBADEIRA TATU; 4 LINHAS")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=HYPERLINK("https://leilaoonline.com.br/lote/detalhe/159726", "159")</f>
      </c>
      <c r="B81" s="4" t="s">
        <f>=HYPERLINK("https://leilaoonline.com.br/lote/detalhe/159726", "ELEVADOR PARA CARRETA BIM DE 4 X 0.6 METROS")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=HYPERLINK("https://leilaoonline.com.br/lote/detalhe/159727", "162")</f>
      </c>
      <c r="B82" s="4" t="s">
        <f>=HYPERLINK("https://leilaoonline.com.br/lote/detalhe/159727", "PICADEIRA DE CANA; COM ESTEIRA")</f>
      </c>
      <c r="C82" s="4" t="inlineStr">
        <is>
          <t>Não vendido</t>
        </is>
      </c>
      <c r="D82" s="4" t="inlineStr">
        <is>
          <t>3</t>
        </is>
      </c>
      <c r="E82" s="5" t="inlineStr">
        <is>
          <t>1.300,00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=HYPERLINK("https://leilaoonline.com.br/lote/detalhe/159728", "163")</f>
      </c>
      <c r="B83" s="4" t="s">
        <f>=HYPERLINK("https://leilaoonline.com.br/lote/detalhe/159728", "CALCAREADEIRA DE 2 RODAS")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=HYPERLINK("https://leilaoonline.com.br/lote/detalhe/159729", "164")</f>
      </c>
      <c r="B84" s="4" t="s">
        <f>=HYPERLINK("https://leilaoonline.com.br/lote/detalhe/159729", "ADUBADEIRA CALCAREADEIRA VICON")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=HYPERLINK("https://leilaoonline.com.br/lote/detalhe/159730", "166")</f>
      </c>
      <c r="B85" s="4" t="s">
        <f>=HYPERLINK("https://leilaoonline.com.br/lote/detalhe/159730", "ENSILADEIRA MENTA; ANO 2013 - FUNCIONANDO")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=HYPERLINK("https://leilaoonline.com.br/lote/detalhe/159731", "168")</f>
      </c>
      <c r="B86" s="4" t="s">
        <f>=HYPERLINK("https://leilaoonline.com.br/lote/detalhe/159731", "GAIOLA BOIADEIRA; PARA F1000")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=HYPERLINK("https://leilaoonline.com.br/lote/detalhe/159733", "173")</f>
      </c>
      <c r="B87" s="4" t="s">
        <f>=HYPERLINK("https://leilaoonline.com.br/lote/detalhe/159733", "LOTE COM 17 UNIDADES DE FERRAMENTAS; MARCA BELZER (NOVAS)")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=HYPERLINK("https://leilaoonline.com.br/lote/detalhe/159735", "174")</f>
      </c>
      <c r="B88" s="4" t="s">
        <f>=HYPERLINK("https://leilaoonline.com.br/lote/detalhe/159735", "BROCA PARA CONCRETO; BOSCH SPEED X; SDS MAX; MEDIDAS 35X800X920MM (NOVA)")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=HYPERLINK("https://leilaoonline.com.br/lote/detalhe/159736", "175")</f>
      </c>
      <c r="B89" s="4" t="s">
        <f>=HYPERLINK("https://leilaoonline.com.br/lote/detalhe/159736", "ROÇADEIRA AGR.; ANO 2001")</f>
      </c>
      <c r="C89" s="4" t="inlineStr">
        <is>
          <t>Não vendido</t>
        </is>
      </c>
      <c r="D89" s="4" t="inlineStr">
        <is>
          <t>3</t>
        </is>
      </c>
      <c r="E89" s="5" t="inlineStr">
        <is>
          <t>2.000,00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=HYPERLINK("https://leilaoonline.com.br/lote/detalhe/159734", "176")</f>
      </c>
      <c r="B90" s="4" t="s">
        <f>=HYPERLINK("https://leilaoonline.com.br/lote/detalhe/159734", "SERRA DE FITA VERTICAL INDUSTRIAL")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=HYPERLINK("https://leilaoonline.com.br/lote/detalhe/159737", "178")</f>
      </c>
      <c r="B91" s="4" t="s">
        <f>=HYPERLINK("https://leilaoonline.com.br/lote/detalhe/159737", "BRITADOR DE MANDÍBULA 50/30")</f>
      </c>
      <c r="C91" s="4" t="inlineStr">
        <is>
          <t>Não vendido</t>
        </is>
      </c>
      <c r="D91" s="4" t="inlineStr">
        <is>
          <t>6</t>
        </is>
      </c>
      <c r="E91" s="5" t="inlineStr">
        <is>
          <t>40.000,00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=HYPERLINK("https://leilaoonline.com.br/lote/detalhe/159738", "186")</f>
      </c>
      <c r="B92" s="4" t="s">
        <f>=HYPERLINK("https://leilaoonline.com.br/lote/detalhe/159738", "SUBSOLADOR 9 HASTES DE CONTROLE REMOTO")</f>
      </c>
      <c r="C92" s="4" t="inlineStr">
        <is>
          <t>Não vendido</t>
        </is>
      </c>
      <c r="D92" s="4" t="inlineStr">
        <is>
          <t>14</t>
        </is>
      </c>
      <c r="E92" s="5" t="inlineStr">
        <is>
          <t>7.500,00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=HYPERLINK("https://leilaoonline.com.br/lote/detalhe/159739", "187")</f>
      </c>
      <c r="B93" s="4" t="s">
        <f>=HYPERLINK("https://leilaoonline.com.br/lote/detalhe/159739", "4 PNEUS (MEDIDA 600-65-28)")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=HYPERLINK("https://leilaoonline.com.br/lote/detalhe/159740", "188")</f>
      </c>
      <c r="B94" s="4" t="s">
        <f>=HYPERLINK("https://leilaoonline.com.br/lote/detalhe/159740", "SUBSOLADOR KAMAK; 3 HASTES")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=HYPERLINK("https://leilaoonline.com.br/lote/detalhe/159741", "190")</f>
      </c>
      <c r="B95" s="4" t="s">
        <f>=HYPERLINK("https://leilaoonline.com.br/lote/detalhe/159741", "CONCHA DE HIDRAULICO PARA TRATOR")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=HYPERLINK("https://leilaoonline.com.br/lote/detalhe/159742", "191")</f>
      </c>
      <c r="B96" s="4" t="s">
        <f>=HYPERLINK("https://leilaoonline.com.br/lote/detalhe/159742", "GAIOLA BOIADEIRA (DE MERCEDES BENZ 608)")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=HYPERLINK("https://leilaoonline.com.br/lote/detalhe/159743", "195")</f>
      </c>
      <c r="B97" s="4" t="s">
        <f>=HYPERLINK("https://leilaoonline.com.br/lote/detalhe/159743", "CONTAINER MARÍTIMO DE 6 METROS")</f>
      </c>
      <c r="C97" s="4" t="inlineStr">
        <is>
          <t>Não vendido</t>
        </is>
      </c>
      <c r="D97" s="4" t="inlineStr">
        <is>
          <t>30</t>
        </is>
      </c>
      <c r="E97" s="5" t="inlineStr">
        <is>
          <t>8.250,00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=HYPERLINK("https://leilaoonline.com.br/lote/detalhe/159745", "199")</f>
      </c>
      <c r="B98" s="4" t="s">
        <f>=HYPERLINK("https://leilaoonline.com.br/lote/detalhe/159745", "PLAINA AGRÍCOLA")</f>
      </c>
      <c r="C98" s="4" t="inlineStr">
        <is>
          <t>Não vendido</t>
        </is>
      </c>
      <c r="D98" s="4" t="inlineStr">
        <is>
          <t>7</t>
        </is>
      </c>
      <c r="E98" s="5" t="inlineStr">
        <is>
          <t>1.900,00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=HYPERLINK("https://leilaoonline.com.br/lote/detalhe/159744", "201")</f>
      </c>
      <c r="B99" s="4" t="s">
        <f>=HYPERLINK("https://leilaoonline.com.br/lote/detalhe/159744", "CONCHA PARA CARREGADEIRA; DE 1.8 METROS DE LARGURA")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1.300,00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=HYPERLINK("https://leilaoonline.com.br/lote/detalhe/159746", "300")</f>
      </c>
      <c r="B100" s="4" t="s">
        <f>=HYPERLINK("https://leilaoonline.com.br/lote/detalhe/159746", "RACK FURAKAWA RACK ABERTO ENTERPRISE 45U")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=HYPERLINK("https://leilaoonline.com.br/lote/detalhe/159747", "301")</f>
      </c>
      <c r="B101" s="4" t="s">
        <f>=HYPERLINK("https://leilaoonline.com.br/lote/detalhe/159747", "AR CONDICIONADO DE JANELA 18.000 BTUS; MARCA SPRINGER; QUENTE E FRIO")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100,00</t>
        </is>
      </c>
      <c r="F10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2026-08-28T09:07:07.00Z</dcterms:created>
  <dc:creator>Tellks Tecnologia</dc:creator>
  <cp:revision>0</cp:revision>
</cp:coreProperties>
</file>