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Fiorino 21 • Ducato 15 • Caminhonetes • Caminhões • BMW X1 • Strada • Palio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02/12/2022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=HYPERLINK("https://leilaoonline.com.br/lote/detalhe/155390", "034")</f>
      </c>
      <c r="B11" s="4" t="s">
        <f>=HYPERLINK("https://leilaoonline.com.br/lote/detalhe/155390", "CAMINHONETE I/TOYOTA HILUX CD4X2 SRV; 2006/2007; PRETA; DIESEL - FUNCIONANDO")</f>
      </c>
      <c r="C11" s="4" t="inlineStr">
        <is>
          <t>Não vendido</t>
        </is>
      </c>
      <c r="D11" s="4" t="inlineStr">
        <is>
          <t>56</t>
        </is>
      </c>
      <c r="E11" s="5" t="inlineStr">
        <is>
          <t>77.500,00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=HYPERLINK("https://leilaoonline.com.br/lote/detalhe/155008", "035")</f>
      </c>
      <c r="B12" s="4" t="s">
        <f>=HYPERLINK("https://leilaoonline.com.br/lote/detalhe/155008", "veja o vídeo!! I/AUDI A3 LM 122CV I; 2015/2016; BRANCA; GASOLINA - FUNCIONANDO - IPVA 2022 OK")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37.500,00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=HYPERLINK("https://leilaoonline.com.br/lote/detalhe/154998", "036")</f>
      </c>
      <c r="B13" s="4" t="s">
        <f>=HYPERLINK("https://leilaoonline.com.br/lote/detalhe/154998", "veja o vídeo!! I/VW PASSAT 2.0T; 2013/2013; PRETA; GASOLINA - FUNCIONANDO - IPVA 2022 OK 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33.500,00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=HYPERLINK("https://leilaoonline.com.br/lote/detalhe/155397", "037")</f>
      </c>
      <c r="B14" s="4" t="s">
        <f>=HYPERLINK("https://leilaoonline.com.br/lote/detalhe/155397", "veja o vídeo!! HONDA/CB250F TWISTER ABS; 2021/2021; VERMELHA; ALCO.GASOL. - FUNCIONANDO")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11.000,00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=HYPERLINK("https://leilaoonline.com.br/lote/detalhe/154997", "038")</f>
      </c>
      <c r="B15" s="4" t="s">
        <f>=HYPERLINK("https://leilaoonline.com.br/lote/detalhe/154997", "veja o vídeo!! FORD/ECOSPORT XLT2.0FLEX; 2010/2011; PRATA; ALCO./GASOL. - FUNCIONANDO - IPVA 2022 OK")</f>
      </c>
      <c r="C15" s="4" t="inlineStr">
        <is>
          <t>Vendido</t>
        </is>
      </c>
      <c r="D15" s="4" t="inlineStr">
        <is>
          <t>15</t>
        </is>
      </c>
      <c r="E15" s="5" t="inlineStr">
        <is>
          <t>28.000,00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=HYPERLINK("https://leilaoonline.com.br/lote/detalhe/154990", "039")</f>
      </c>
      <c r="B16" s="4" t="s">
        <f>=HYPERLINK("https://leilaoonline.com.br/lote/detalhe/154990", "TOYOTA/COROLLA XEI20FLEX; 2018//2019; PRETA; ALCO./GASOL. - FUNCIONANDO - IPVA 2022 OK")</f>
      </c>
      <c r="C16" s="4" t="inlineStr">
        <is>
          <t>Não vendido</t>
        </is>
      </c>
      <c r="D16" s="4" t="inlineStr">
        <is>
          <t>34</t>
        </is>
      </c>
      <c r="E16" s="5" t="inlineStr">
        <is>
          <t>88.500,00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=HYPERLINK("https://leilaoonline.com.br/lote/detalhe/155004", "040")</f>
      </c>
      <c r="B17" s="4" t="s">
        <f>=HYPERLINK("https://leilaoonline.com.br/lote/detalhe/155004", "veja o vídeo!! GM/S10 2.2 D; 2000/2000; BRANCA; GASOLINA - FUNCIONANDO")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19.250,00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=HYPERLINK("https://leilaoonline.com.br/lote/detalhe/154995", "041")</f>
      </c>
      <c r="B18" s="4" t="s">
        <f>=HYPERLINK("https://leilaoonline.com.br/lote/detalhe/154995", "veja o vídeo!! FIAT/FIORINO HD WK E; 2020/2021; BRANCA; ALCO./GASOL. - FUNCIONANDO - IPVA 2022 OK - APROX. 49.200KM")</f>
      </c>
      <c r="C18" s="4" t="inlineStr">
        <is>
          <t>Vendido</t>
        </is>
      </c>
      <c r="D18" s="4" t="inlineStr">
        <is>
          <t>45</t>
        </is>
      </c>
      <c r="E18" s="5" t="inlineStr">
        <is>
          <t>50.250,00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=HYPERLINK("https://leilaoonline.com.br/lote/detalhe/155037", "042")</f>
      </c>
      <c r="B19" s="4" t="s">
        <f>=HYPERLINK("https://leilaoonline.com.br/lote/detalhe/155037", "veja o vídeo!! FIAT/FIORINO FLEX; 2012/2013; BRANCA; ALCO./GASOL. - FUNCIONANDO - IPVA 2022 OK")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26.250,00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=HYPERLINK("https://leilaoonline.com.br/lote/detalhe/155029", "043")</f>
      </c>
      <c r="B20" s="4" t="s">
        <f>=HYPERLINK("https://leilaoonline.com.br/lote/detalhe/155029", "veja o vídeo!! CHEVROLET/MONTANA LS2; 2018/2019; PRATA; ALCO./GASOL. - FUNCIONANDO - IPVA 2022 OK")</f>
      </c>
      <c r="C20" s="4" t="inlineStr">
        <is>
          <t>Não vendido</t>
        </is>
      </c>
      <c r="D20" s="4" t="inlineStr">
        <is>
          <t>23</t>
        </is>
      </c>
      <c r="E20" s="5" t="inlineStr">
        <is>
          <t>28.250,00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=HYPERLINK("https://leilaoonline.com.br/lote/detalhe/154992", "044")</f>
      </c>
      <c r="B21" s="4" t="s">
        <f>=HYPERLINK("https://leilaoonline.com.br/lote/detalhe/154992", "CAMINHONETE NISSAN/FRONTIER 4X4 XE; 2005/2006; BRANCA; DIESEL; TRAÇADA - FUNCIONANDO - IPVA 2022 OK ")</f>
      </c>
      <c r="C21" s="4" t="inlineStr">
        <is>
          <t>Não vendido</t>
        </is>
      </c>
      <c r="D21" s="4" t="inlineStr">
        <is>
          <t>35</t>
        </is>
      </c>
      <c r="E21" s="5" t="inlineStr">
        <is>
          <t>55.000,00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=HYPERLINK("https://leilaoonline.com.br/lote/detalhe/155001", "045")</f>
      </c>
      <c r="B22" s="4" t="s">
        <f>=HYPERLINK("https://leilaoonline.com.br/lote/detalhe/155001", "I/TOYOTA HILUX SW4 4X2SR; 2013/2013; PRATA; ALCO./GASOL. - FUNCIONANDO - IPVA 2022 OK")</f>
      </c>
      <c r="C22" s="4" t="inlineStr">
        <is>
          <t>Vendido</t>
        </is>
      </c>
      <c r="D22" s="4" t="inlineStr">
        <is>
          <t>36</t>
        </is>
      </c>
      <c r="E22" s="5" t="inlineStr">
        <is>
          <t>64.750,00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=HYPERLINK("https://leilaoonline.com.br/lote/detalhe/154996", "046")</f>
      </c>
      <c r="B23" s="4" t="s">
        <f>=HYPERLINK("https://leilaoonline.com.br/lote/detalhe/154996", "veja o vídeo!! TOYOTA/ETIOS HB XLS; 2013/2013; PRETA; ALCO./GASOL. - FUNCIONANDO - IPVA 2022 OK")</f>
      </c>
      <c r="C23" s="4" t="inlineStr">
        <is>
          <t>Não vendido</t>
        </is>
      </c>
      <c r="D23" s="4" t="inlineStr">
        <is>
          <t>23</t>
        </is>
      </c>
      <c r="E23" s="5" t="inlineStr">
        <is>
          <t>28.000,00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=HYPERLINK("https://leilaoonline.com.br/lote/detalhe/155024", "047")</f>
      </c>
      <c r="B24" s="4" t="s">
        <f>=HYPERLINK("https://leilaoonline.com.br/lote/detalhe/155024", "veja o vídeo!! GM/S10 COLINA S; 2006/2006; PRETA; DIESEL - FUNCIONANDO")</f>
      </c>
      <c r="C24" s="4" t="inlineStr">
        <is>
          <t>Não vendido</t>
        </is>
      </c>
      <c r="D24" s="4" t="inlineStr">
        <is>
          <t>27</t>
        </is>
      </c>
      <c r="E24" s="5" t="inlineStr">
        <is>
          <t>42.250,00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=HYPERLINK("https://leilaoonline.com.br/lote/detalhe/155036", "048")</f>
      </c>
      <c r="B25" s="4" t="s">
        <f>=HYPERLINK("https://leilaoonline.com.br/lote/detalhe/155036", "veja o vídeo!! VW/SAVEIRO CS ST MB; 2014/2015; PRETA; ALCO./GASOL. - FUNCIONANDO - IPVA 2022 OK")</f>
      </c>
      <c r="C25" s="4" t="inlineStr">
        <is>
          <t>Não vendido</t>
        </is>
      </c>
      <c r="D25" s="4" t="inlineStr">
        <is>
          <t>37</t>
        </is>
      </c>
      <c r="E25" s="5" t="inlineStr">
        <is>
          <t>34.500,00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=HYPERLINK("https://leilaoonline.com.br/lote/detalhe/155006", "049")</f>
      </c>
      <c r="B26" s="4" t="s">
        <f>=HYPERLINK("https://leilaoonline.com.br/lote/detalhe/155006", "veja o vídeo!! FIAT/STRADA WORKING; 2014/2015; BRANCA; ALCO./GASOL. - FUNCIONANDO - IPVA 2022 OK ")</f>
      </c>
      <c r="C26" s="4" t="inlineStr">
        <is>
          <t>Não vendido</t>
        </is>
      </c>
      <c r="D26" s="4" t="inlineStr">
        <is>
          <t>26</t>
        </is>
      </c>
      <c r="E26" s="5" t="inlineStr">
        <is>
          <t>34.250,00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=HYPERLINK("https://leilaoonline.com.br/lote/detalhe/155012", "050")</f>
      </c>
      <c r="B27" s="4" t="s">
        <f>=HYPERLINK("https://leilaoonline.com.br/lote/detalhe/155012", "veja o vídeo!! CAMINHONETE GM/SILVERADO 4.1; 1997/1998; BRANCA; GASOLINA - FUNCIONANDO")</f>
      </c>
      <c r="C27" s="4" t="inlineStr">
        <is>
          <t>Vendido</t>
        </is>
      </c>
      <c r="D27" s="4" t="inlineStr">
        <is>
          <t>34</t>
        </is>
      </c>
      <c r="E27" s="5" t="inlineStr">
        <is>
          <t>29.800,00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=HYPERLINK("https://leilaoonline.com.br/lote/detalhe/154993", "051")</f>
      </c>
      <c r="B28" s="4" t="s">
        <f>=HYPERLINK("https://leilaoonline.com.br/lote/detalhe/154993", "I/HONDA CBR 600RR; 2010/2011; CINZA; GASOLINA - FUNCIONANDO - APROX. 56.000KM - IPVA 2022 OK")</f>
      </c>
      <c r="C28" s="4" t="inlineStr">
        <is>
          <t>Não vendido</t>
        </is>
      </c>
      <c r="D28" s="4" t="inlineStr">
        <is>
          <t>52</t>
        </is>
      </c>
      <c r="E28" s="5" t="inlineStr">
        <is>
          <t>30.500,00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=HYPERLINK("https://leilaoonline.com.br/lote/detalhe/154991", "052")</f>
      </c>
      <c r="B29" s="4" t="s">
        <f>=HYPERLINK("https://leilaoonline.com.br/lote/detalhe/154991", "veja o vídeo!! I/BMW X1 SDRIVE1.8I VL31; 2013/2014; BRANCA; GASOLINA - FUNCIONANDO - IPVA 2022 OK")</f>
      </c>
      <c r="C29" s="4" t="inlineStr">
        <is>
          <t>Não vendido</t>
        </is>
      </c>
      <c r="D29" s="4" t="inlineStr">
        <is>
          <t>58</t>
        </is>
      </c>
      <c r="E29" s="5" t="inlineStr">
        <is>
          <t>61.750,00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=HYPERLINK("https://leilaoonline.com.br/lote/detalhe/155391", "053")</f>
      </c>
      <c r="B30" s="4" t="s">
        <f>=HYPERLINK("https://leilaoonline.com.br/lote/detalhe/155391", "CAMINHÃO FORD/CARGO 815; 2001/2001; BRANCA; DIESEL - FUNCIONANDO")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25.500,00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=HYPERLINK("https://leilaoonline.com.br/lote/detalhe/155395", "054")</f>
      </c>
      <c r="B31" s="4" t="s">
        <f>=HYPERLINK("https://leilaoonline.com.br/lote/detalhe/155395", "CHEVROLET/MONTANA LS; 2013/2014; PRATA; ALCO./GASOL. - FUNCIONANDO - IPVA 2022 OK")</f>
      </c>
      <c r="C31" s="4" t="inlineStr">
        <is>
          <t>Não vendido</t>
        </is>
      </c>
      <c r="D31" s="4" t="inlineStr">
        <is>
          <t>27</t>
        </is>
      </c>
      <c r="E31" s="5" t="inlineStr">
        <is>
          <t>29.500,00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=HYPERLINK("https://leilaoonline.com.br/lote/detalhe/155396", "055")</f>
      </c>
      <c r="B32" s="4" t="s">
        <f>=HYPERLINK("https://leilaoonline.com.br/lote/detalhe/155396", "veja o vídeo!! FIAT/UNO MILLE ECONOMY; 2012/2013; BRANCA; ALCO./GASOL. - FUNCIONANDO - IPVA 2022 OK")</f>
      </c>
      <c r="C32" s="4" t="inlineStr">
        <is>
          <t>Não vendido</t>
        </is>
      </c>
      <c r="D32" s="4" t="inlineStr">
        <is>
          <t>26</t>
        </is>
      </c>
      <c r="E32" s="5" t="inlineStr">
        <is>
          <t>13.500,00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=HYPERLINK("https://leilaoonline.com.br/lote/detalhe/154999", "056")</f>
      </c>
      <c r="B33" s="4" t="s">
        <f>=HYPERLINK("https://leilaoonline.com.br/lote/detalhe/154999", "I/TOYOTA HILUX 4CDK SR; 2001/2002; VERDE; DIESEL")</f>
      </c>
      <c r="C33" s="4" t="inlineStr">
        <is>
          <t>Não vendido</t>
        </is>
      </c>
      <c r="D33" s="4" t="inlineStr">
        <is>
          <t>41</t>
        </is>
      </c>
      <c r="E33" s="5" t="inlineStr">
        <is>
          <t>25.500,00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=HYPERLINK("https://leilaoonline.com.br/lote/detalhe/154994", "057")</f>
      </c>
      <c r="B34" s="4" t="s">
        <f>=HYPERLINK("https://leilaoonline.com.br/lote/detalhe/154994", "CAMINHÃO VW/15.180 CNM; 2010/2011; BRANCA; DIESEL - FUNCIONANDO")</f>
      </c>
      <c r="C34" s="4" t="inlineStr">
        <is>
          <t>Não vendido</t>
        </is>
      </c>
      <c r="D34" s="4" t="inlineStr">
        <is>
          <t>69</t>
        </is>
      </c>
      <c r="E34" s="5" t="inlineStr">
        <is>
          <t>112.000,00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=HYPERLINK("https://leilaoonline.com.br/lote/detalhe/155010", "058")</f>
      </c>
      <c r="B35" s="4" t="s">
        <f>=HYPERLINK("https://leilaoonline.com.br/lote/detalhe/155010", "FIAT/DUCATO MAXICARGO; 2014/2015; BRANCA; DIESEL - FUNCIONANDO")</f>
      </c>
      <c r="C35" s="4" t="inlineStr">
        <is>
          <t>Não vendido</t>
        </is>
      </c>
      <c r="D35" s="4" t="inlineStr">
        <is>
          <t>38</t>
        </is>
      </c>
      <c r="E35" s="5" t="inlineStr">
        <is>
          <t>61.000,00</t>
        </is>
      </c>
      <c r="F35" s="4" t="inlineStr">
        <is>
          <t>1500.00</t>
        </is>
      </c>
    </row>
    <row collapsed="false" customFormat="false" customHeight="false" hidden="false" ht="12.1" outlineLevel="0" r="36">
      <c r="A36" s="5" t="s">
        <f>=HYPERLINK("https://leilaoonline.com.br/lote/detalhe/155398", "062")</f>
      </c>
      <c r="B36" s="4" t="s">
        <f>=HYPERLINK("https://leilaoonline.com.br/lote/detalhe/155398", "CAMINHÃO VW/16.170 BT; 1996/1997; BRANCO; DIESEL; MOTOR CUMMINS; REDUZIDO - FUNCIONANDO")</f>
      </c>
      <c r="C36" s="4" t="inlineStr">
        <is>
          <t>Não vendido</t>
        </is>
      </c>
      <c r="D36" s="4" t="inlineStr">
        <is>
          <t>19</t>
        </is>
      </c>
      <c r="E36" s="5" t="inlineStr">
        <is>
          <t>38.000,00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=HYPERLINK("https://leilaoonline.com.br/lote/detalhe/155003", "063")</f>
      </c>
      <c r="B37" s="4" t="s">
        <f>=HYPERLINK("https://leilaoonline.com.br/lote/detalhe/155003", "CAMINHONETE I/FORD RANGER XLT 13P; 2005/2005; PRATA; DIESEL - FUNCIONANDO")</f>
      </c>
      <c r="C37" s="4" t="inlineStr">
        <is>
          <t>Vendido</t>
        </is>
      </c>
      <c r="D37" s="4" t="inlineStr">
        <is>
          <t>8</t>
        </is>
      </c>
      <c r="E37" s="5" t="inlineStr">
        <is>
          <t>50.000,00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=HYPERLINK("https://leilaoonline.com.br/lote/detalhe/155009", "064")</f>
      </c>
      <c r="B38" s="4" t="s">
        <f>=HYPERLINK("https://leilaoonline.com.br/lote/detalhe/155009", "HYUNDAY/HB20S 10M EVOLUT; 2020/2021; CINZA, ALCO./GASOL.")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26.500,00</t>
        </is>
      </c>
      <c r="F38" s="4" t="inlineStr">
        <is>
          <t>1500.00</t>
        </is>
      </c>
    </row>
    <row collapsed="false" customFormat="false" customHeight="false" hidden="false" ht="12.1" outlineLevel="0" r="39">
      <c r="A39" s="5" t="s">
        <f>=HYPERLINK("https://leilaoonline.com.br/lote/detalhe/155394", "065")</f>
      </c>
      <c r="B39" s="4" t="s">
        <f>=HYPERLINK("https://leilaoonline.com.br/lote/detalhe/155394", "veja o vídeo!! FIAT/UNO MILLE ECONOMY; 2009/2010; BRANCA; ALCO./GASOL. - FUNCIONANDO - IPVA 2022 OK")</f>
      </c>
      <c r="C39" s="4" t="inlineStr">
        <is>
          <t>Não vendido</t>
        </is>
      </c>
      <c r="D39" s="4" t="inlineStr">
        <is>
          <t>21</t>
        </is>
      </c>
      <c r="E39" s="5" t="inlineStr">
        <is>
          <t>11.000,00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=HYPERLINK("https://leilaoonline.com.br/lote/detalhe/155002", "066")</f>
      </c>
      <c r="B40" s="4" t="s">
        <f>=HYPERLINK("https://leilaoonline.com.br/lote/detalhe/155002", "CAMINHÃO FORD/CARGO 712; 2009/2009; PRATA; DIESEL; PLATAFORMA GUINCHO - FUNCIONANDO")</f>
      </c>
      <c r="C40" s="4" t="inlineStr">
        <is>
          <t>Não vendido</t>
        </is>
      </c>
      <c r="D40" s="4" t="inlineStr">
        <is>
          <t>37</t>
        </is>
      </c>
      <c r="E40" s="5" t="inlineStr">
        <is>
          <t>103.000,00</t>
        </is>
      </c>
      <c r="F40" s="4" t="inlineStr">
        <is>
          <t>1750.00</t>
        </is>
      </c>
    </row>
    <row collapsed="false" customFormat="false" customHeight="false" hidden="false" ht="12.1" outlineLevel="0" r="41">
      <c r="A41" s="5" t="s">
        <f>=HYPERLINK("https://leilaoonline.com.br/lote/detalhe/155005", "067")</f>
      </c>
      <c r="B41" s="4" t="s">
        <f>=HYPERLINK("https://leilaoonline.com.br/lote/detalhe/155005", "CAMINHÃO M.BENZ/1718; 2008/2009; BRANCA; DIESEL - FUNCIONANDO")</f>
      </c>
      <c r="C41" s="4" t="inlineStr">
        <is>
          <t>Não vendido</t>
        </is>
      </c>
      <c r="D41" s="4" t="inlineStr">
        <is>
          <t>150</t>
        </is>
      </c>
      <c r="E41" s="5" t="inlineStr">
        <is>
          <t>95.500,00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=HYPERLINK("https://leilaoonline.com.br/lote/detalhe/155007", "068")</f>
      </c>
      <c r="B42" s="4" t="s">
        <f>=HYPERLINK("https://leilaoonline.com.br/lote/detalhe/155007", "VW/SAVEIRO 1.6; 2009/2010; BRANCA; ALCO./GASOL. - FUNCIONANDO - IPVA 2022 OK")</f>
      </c>
      <c r="C42" s="4" t="inlineStr">
        <is>
          <t>Não vendido</t>
        </is>
      </c>
      <c r="D42" s="4" t="inlineStr">
        <is>
          <t>25</t>
        </is>
      </c>
      <c r="E42" s="5" t="inlineStr">
        <is>
          <t>16.500,00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=HYPERLINK("https://leilaoonline.com.br/lote/detalhe/155011", "069")</f>
      </c>
      <c r="B43" s="4" t="s">
        <f>=HYPERLINK("https://leilaoonline.com.br/lote/detalhe/155011", "veja o vídeo!! GM/MONTANA; 2003/2004; VERMELHA; ALCO./GASOL. - FUNCIONANDO - IPVA 2022 OK")</f>
      </c>
      <c r="C43" s="4" t="inlineStr">
        <is>
          <t>Não vendido</t>
        </is>
      </c>
      <c r="D43" s="4" t="inlineStr">
        <is>
          <t>20</t>
        </is>
      </c>
      <c r="E43" s="5" t="inlineStr">
        <is>
          <t>22.000,00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=HYPERLINK("https://leilaoonline.com.br/lote/detalhe/155013", "070")</f>
      </c>
      <c r="B44" s="4" t="s">
        <f>=HYPERLINK("https://leilaoonline.com.br/lote/detalhe/155013", "CAMINHÃO M. BENZ/1111; 1968/1968; AZUL; DIESEL; TURBINADO - FUNCIONANDO")</f>
      </c>
      <c r="C44" s="4" t="inlineStr">
        <is>
          <t>Não vendido</t>
        </is>
      </c>
      <c r="D44" s="4" t="inlineStr">
        <is>
          <t>33</t>
        </is>
      </c>
      <c r="E44" s="5" t="inlineStr">
        <is>
          <t>26.000,00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=HYPERLINK("https://leilaoonline.com.br/lote/detalhe/155014", "071")</f>
      </c>
      <c r="B45" s="4" t="s">
        <f>=HYPERLINK("https://leilaoonline.com.br/lote/detalhe/155014", "I/FORD FOCUS 2.0L HA; 2008/2009; PRETA; GASOLINA - FUNCIONANDO")</f>
      </c>
      <c r="C45" s="4" t="inlineStr">
        <is>
          <t>Não vendido</t>
        </is>
      </c>
      <c r="D45" s="4" t="inlineStr">
        <is>
          <t>10</t>
        </is>
      </c>
      <c r="E45" s="5" t="inlineStr">
        <is>
          <t>17.500,00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=HYPERLINK("https://leilaoonline.com.br/lote/detalhe/155016", "072")</f>
      </c>
      <c r="B46" s="4" t="s">
        <f>=HYPERLINK("https://leilaoonline.com.br/lote/detalhe/155016", "CAMINHÃO M.BENZ/L 1313; TRUCK; 1971/1971; AMARELA; DIESEL - FUNCIONANDO")</f>
      </c>
      <c r="C46" s="4" t="inlineStr">
        <is>
          <t>Não vendido</t>
        </is>
      </c>
      <c r="D46" s="4" t="inlineStr">
        <is>
          <t>56</t>
        </is>
      </c>
      <c r="E46" s="5" t="inlineStr">
        <is>
          <t>40.500,00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=HYPERLINK("https://leilaoonline.com.br/lote/detalhe/155015", "075")</f>
      </c>
      <c r="B47" s="4" t="s">
        <f>=HYPERLINK("https://leilaoonline.com.br/lote/detalhe/155015", "CAMINHÃO MERCEDES BENZ/L 2013; 1981/1981; AMARELA; DIESEL; TURBINADO; HIDRÁULICO - FUNCIONANDO")</f>
      </c>
      <c r="C47" s="4" t="inlineStr">
        <is>
          <t>Não vendido</t>
        </is>
      </c>
      <c r="D47" s="4" t="inlineStr">
        <is>
          <t>35</t>
        </is>
      </c>
      <c r="E47" s="5" t="inlineStr">
        <is>
          <t>32.000,00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=HYPERLINK("https://leilaoonline.com.br/lote/detalhe/155017", "076")</f>
      </c>
      <c r="B48" s="4" t="s">
        <f>=HYPERLINK("https://leilaoonline.com.br/lote/detalhe/155017", "FIAT PALIO WEEKEND ADVENTURE; 2018/2018; PRATA; ALCO./GASOL. - FUNCIONANDO - FROTA 983; CP 126")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=HYPERLINK("https://leilaoonline.com.br/lote/detalhe/155020", "083")</f>
      </c>
      <c r="B49" s="4" t="s">
        <f>=HYPERLINK("https://leilaoonline.com.br/lote/detalhe/155020", "CAMINHÃO M. BENZ/L 1516; 1981/1983; VERMELHA; DIESEL; TURBINAS HIDRÁULICAS")</f>
      </c>
      <c r="C49" s="4" t="inlineStr">
        <is>
          <t>Não vendido</t>
        </is>
      </c>
      <c r="D49" s="4" t="inlineStr">
        <is>
          <t>59</t>
        </is>
      </c>
      <c r="E49" s="5" t="inlineStr">
        <is>
          <t>56.000,00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=HYPERLINK("https://leilaoonline.com.br/lote/detalhe/155023", "085")</f>
      </c>
      <c r="B50" s="4" t="s">
        <f>=HYPERLINK("https://leilaoonline.com.br/lote/detalhe/155023", "VW/UP MOVE MB TSI; 2015/2016; PRETO; ALCO./GASOL.- FUNCIONANDO - FROTA J64")</f>
      </c>
      <c r="C50" s="4" t="inlineStr">
        <is>
          <t>Não vendido</t>
        </is>
      </c>
      <c r="D50" s="4" t="inlineStr">
        <is>
          <t>16</t>
        </is>
      </c>
      <c r="E50" s="5" t="inlineStr">
        <is>
          <t>12.500,00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=HYPERLINK("https://leilaoonline.com.br/lote/detalhe/155018", "087")</f>
      </c>
      <c r="B51" s="4" t="s">
        <f>=HYPERLINK("https://leilaoonline.com.br/lote/detalhe/155018", "CAMINHÃO MERCEDES BENZ 1113; 1969/1969; VERDE; DIESEL")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8.500,00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=HYPERLINK("https://leilaoonline.com.br/lote/detalhe/155021", "090")</f>
      </c>
      <c r="B52" s="4" t="s">
        <f>=HYPERLINK("https://leilaoonline.com.br/lote/detalhe/155021", "FIAT PALIO WEEKEND ADVENTURE; 2018/2018; PRATA; ALCO./GASOL. - FUNCIONANDO - FROTA 974; CP 122")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=HYPERLINK("https://leilaoonline.com.br/lote/detalhe/155019", "097")</f>
      </c>
      <c r="B53" s="4" t="s">
        <f>=HYPERLINK("https://leilaoonline.com.br/lote/detalhe/155019", "CAMIONETA GM/CHEVROLET D10; 1984/1984; BRANCA; DIESEL - FUNCIONANDO")</f>
      </c>
      <c r="C53" s="4" t="inlineStr">
        <is>
          <t>Não vendido</t>
        </is>
      </c>
      <c r="D53" s="4" t="inlineStr">
        <is>
          <t>17</t>
        </is>
      </c>
      <c r="E53" s="5" t="inlineStr">
        <is>
          <t>19.500,00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=HYPERLINK("https://leilaoonline.com.br/lote/detalhe/155022", "098")</f>
      </c>
      <c r="B54" s="4" t="s">
        <f>=HYPERLINK("https://leilaoonline.com.br/lote/detalhe/155022", "CAMINHÃO FORD 11000; 1990/1990")</f>
      </c>
      <c r="C54" s="4" t="inlineStr">
        <is>
          <t>Não vendido</t>
        </is>
      </c>
      <c r="D54" s="4" t="inlineStr">
        <is>
          <t>10</t>
        </is>
      </c>
      <c r="E54" s="5" t="inlineStr">
        <is>
          <t>18.000,00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=HYPERLINK("https://leilaoonline.com.br/lote/detalhe/155025", "100")</f>
      </c>
      <c r="B55" s="4" t="s">
        <f>=HYPERLINK("https://leilaoonline.com.br/lote/detalhe/155025", "VW/GOL 1.0 GIV; 2011/2012; BRANCA; ALCO./GASOL. - FUNCIONANDO")</f>
      </c>
      <c r="C55" s="4" t="inlineStr">
        <is>
          <t>Não vendido</t>
        </is>
      </c>
      <c r="D55" s="4" t="inlineStr">
        <is>
          <t>12</t>
        </is>
      </c>
      <c r="E55" s="5" t="inlineStr">
        <is>
          <t>10.500,00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=HYPERLINK("https://leilaoonline.com.br/lote/detalhe/155026", "108")</f>
      </c>
      <c r="B56" s="4" t="s">
        <f>=HYPERLINK("https://leilaoonline.com.br/lote/detalhe/155026", "FIAT PALIO WEEKEND ADVENTURE; 2018/2018; PRATA; ALCO./GASOL. - FUNCIONANDO - FROTA 403; CP 123")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2.500,00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=HYPERLINK("https://leilaoonline.com.br/lote/detalhe/155027", "111")</f>
      </c>
      <c r="B57" s="4" t="s">
        <f>=HYPERLINK("https://leilaoonline.com.br/lote/detalhe/155027", "CAMIONETA FORD/SR DESERTER; 1993/1993; BRANCA; DIESEL; TURBINADA; HIDRÁULICA (DESLIGA NA CHAVE)")</f>
      </c>
      <c r="C57" s="4" t="inlineStr">
        <is>
          <t>Não vendido</t>
        </is>
      </c>
      <c r="D57" s="4" t="inlineStr">
        <is>
          <t>39</t>
        </is>
      </c>
      <c r="E57" s="5" t="inlineStr">
        <is>
          <t>47.000,00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=HYPERLINK("https://leilaoonline.com.br/lote/detalhe/155028", "114")</f>
      </c>
      <c r="B58" s="4" t="s">
        <f>=HYPERLINK("https://leilaoonline.com.br/lote/detalhe/155028", "CAMINHONETE FORD/F100; 1973/1973; AZUL; DIESEL; MOTOR MERCEDES 608 - FUNCIONANDO")</f>
      </c>
      <c r="C58" s="4" t="inlineStr">
        <is>
          <t>Não vendido</t>
        </is>
      </c>
      <c r="D58" s="4" t="inlineStr">
        <is>
          <t>30</t>
        </is>
      </c>
      <c r="E58" s="5" t="inlineStr">
        <is>
          <t>24.000,00</t>
        </is>
      </c>
      <c r="F5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2026-08-27T19:47:08.00Z</dcterms:created>
  <dc:creator>Tellks Tecnologia</dc:creator>
  <cp:revision>0</cp:revision>
</cp:coreProperties>
</file>