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16/08/17 - MAQUINAS PESADAS - CAMINHÕES - PICK UP -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16/08/2017 14:04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=HYPERLINK("https://leilaoonline.com.br/lote/detalhe/9940", "001")</f>
      </c>
      <c r="B11" s="4" t="s">
        <f>=HYPERLINK("https://leilaoonline.com.br/lote/detalhe/9940", " 082-1132-2017 -  CAMINHÃO M. BENZ 710 C. ABERTA -  ANO: 2001 - PLACA: MTK1312 - ")</f>
      </c>
      <c r="C11" s="4" t="inlineStr">
        <is>
          <t>Vendido</t>
        </is>
      </c>
      <c r="D11" s="4" t="inlineStr">
        <is>
          <t>68</t>
        </is>
      </c>
      <c r="E11" s="5" t="inlineStr">
        <is>
          <t>30.000,00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=HYPERLINK("https://leilaoonline.com.br/lote/detalhe/9951", "002")</f>
      </c>
      <c r="B12" s="4" t="s">
        <f>=HYPERLINK("https://leilaoonline.com.br/lote/detalhe/9951", " 082-1165-2017 - CAMINHÃO VOLKSWAGEM  MUNCK  12.140T - ANO: 1999 - PLACA: MRO1474 - LOC: VITÓRIA / ES VIDE DESCRITIVO DE ITENS")</f>
      </c>
      <c r="C12" s="4" t="inlineStr">
        <is>
          <t>Vendido</t>
        </is>
      </c>
      <c r="D12" s="4" t="inlineStr">
        <is>
          <t>51</t>
        </is>
      </c>
      <c r="E12" s="5" t="inlineStr">
        <is>
          <t>33.250,00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=HYPERLINK("https://leilaoonline.com.br/lote/detalhe/10089", "003")</f>
      </c>
      <c r="B13" s="4" t="s">
        <f>=HYPERLINK("https://leilaoonline.com.br/lote/detalhe/10089", "BRU-GYG0577-2017 -  CAMINHÃO VOLVO - FM12 420 6X4R - ANO: 2004/2005")</f>
      </c>
      <c r="C13" s="4" t="inlineStr">
        <is>
          <t>Vendido</t>
        </is>
      </c>
      <c r="D13" s="4" t="inlineStr">
        <is>
          <t>39</t>
        </is>
      </c>
      <c r="E13" s="5" t="inlineStr">
        <is>
          <t>31.500,00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=HYPERLINK("https://leilaoonline.com.br/lote/detalhe/10090", "004")</f>
      </c>
      <c r="B14" s="4" t="s">
        <f>=HYPERLINK("https://leilaoonline.com.br/lote/detalhe/10090", "BRU-HCQ0764-2017 - CAMINHÃO  M. BENZ  - AXOR 3340 K 6X4 - ANO: 2005/2006")</f>
      </c>
      <c r="C14" s="4" t="inlineStr">
        <is>
          <t>Vendido</t>
        </is>
      </c>
      <c r="D14" s="4" t="inlineStr">
        <is>
          <t>9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=HYPERLINK("https://leilaoonline.com.br/lote/detalhe/10091", "005")</f>
      </c>
      <c r="B15" s="4" t="s">
        <f>=HYPERLINK("https://leilaoonline.com.br/lote/detalhe/10091", "BRU-HMW0065-2017 - CAMINHÃO I/M. BENZ - ACTROS 4844K 8X4 - ANO: 2009 ")</f>
      </c>
      <c r="C15" s="4" t="inlineStr">
        <is>
          <t>Vendido</t>
        </is>
      </c>
      <c r="D15" s="4" t="inlineStr">
        <is>
          <t>36</t>
        </is>
      </c>
      <c r="E15" s="5" t="inlineStr">
        <is>
          <t>59.500,00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=HYPERLINK("https://leilaoonline.com.br/lote/detalhe/10093", "006")</f>
      </c>
      <c r="B16" s="4" t="s">
        <f>=HYPERLINK("https://leilaoonline.com.br/lote/detalhe/10093", "- CKS-JUQ7853-2015 -  CAMINHÃO  VOLVO FM12 420 6X4 HP MEDIO BASCULANTE - ANO: 2006 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34.500,00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=HYPERLINK("https://leilaoonline.com.br/lote/detalhe/10094", "007")</f>
      </c>
      <c r="B17" s="4" t="s">
        <f>=HYPERLINK("https://leilaoonline.com.br/lote/detalhe/10094", "CKS-JUY0712-2017 CAMINHÃO CA1201 -  VOLVO CM  MÉDIO, BASCULANTE 6X4, 420,0 HP - COR BRANCA - ANO: 2006")</f>
      </c>
      <c r="C17" s="4" t="inlineStr">
        <is>
          <t>Não vendido</t>
        </is>
      </c>
      <c r="D17" s="4" t="inlineStr">
        <is>
          <t>49</t>
        </is>
      </c>
      <c r="E17" s="5" t="inlineStr">
        <is>
          <t>40.500,00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=HYPERLINK("https://leilaoonline.com.br/lote/detalhe/10127", "008")</f>
      </c>
      <c r="B18" s="4" t="s">
        <f>=HYPERLINK("https://leilaoonline.com.br/lote/detalhe/10127", "AGLP-CP5915-2017 - CAMINHÃO MERCEDES BENZ - ACTROS 4844K 8X4 38T - ANO: 2009")</f>
      </c>
      <c r="C18" s="4" t="inlineStr">
        <is>
          <t>Vendido</t>
        </is>
      </c>
      <c r="D18" s="4" t="inlineStr">
        <is>
          <t>26</t>
        </is>
      </c>
      <c r="E18" s="5" t="inlineStr">
        <is>
          <t>44.000,00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=HYPERLINK("https://leilaoonline.com.br/lote/detalhe/10095", "009")</f>
      </c>
      <c r="B19" s="4" t="s">
        <f>=HYPERLINK("https://leilaoonline.com.br/lote/detalhe/10095", "CKS-JVT8088-2017 SEMI REBOQUE BAU - SEMI REBOQUE FURGAO  ALUMINIO - SR/ROSSETTI FG ST03 COR PRATA - ANO: 2007/07 ")</f>
      </c>
      <c r="C19" s="4" t="inlineStr">
        <is>
          <t>Vendido</t>
        </is>
      </c>
      <c r="D19" s="4" t="inlineStr">
        <is>
          <t>26</t>
        </is>
      </c>
      <c r="E19" s="5" t="inlineStr">
        <is>
          <t>9.500,00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=HYPERLINK("https://leilaoonline.com.br/lote/detalhe/9953", "010")</f>
      </c>
      <c r="B20" s="4" t="s">
        <f>=HYPERLINK("https://leilaoonline.com.br/lote/detalhe/9953", " 082-1164-2017 - MITSUBISHI - L200 GL 2.5 4X4 CD DIESEL - ANO: 2006 - PLACA: MQS7092 - 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14.100,00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=HYPERLINK("https://leilaoonline.com.br/lote/detalhe/9974", "011")</f>
      </c>
      <c r="B21" s="4" t="s">
        <f>=HYPERLINK("https://leilaoonline.com.br/lote/detalhe/9974", " MUT-007-2017 - VOLKSWAGEN/GOL 1.0 - GOL - ANO: 2007 - LOC.: Mina da Mutuca")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=HYPERLINK("https://leilaoonline.com.br/lote/detalhe/10156", "012")</f>
      </c>
      <c r="B22" s="4" t="s">
        <f>=HYPERLINK("https://leilaoonline.com.br/lote/detalhe/10156", "GSO-GRY8337-2017 -  CAMINHÃO M BENZ - MB L 1313 - ANO: 1982")</f>
      </c>
      <c r="C22" s="4" t="inlineStr">
        <is>
          <t>Vendido</t>
        </is>
      </c>
      <c r="D22" s="4" t="inlineStr">
        <is>
          <t>49</t>
        </is>
      </c>
      <c r="E22" s="5" t="inlineStr">
        <is>
          <t>13.200,00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=HYPERLINK("https://leilaoonline.com.br/lote/detalhe/10158", "013")</f>
      </c>
      <c r="B23" s="4" t="s">
        <f>=HYPERLINK("https://leilaoonline.com.br/lote/detalhe/10158", "GSO-MTK9906-2017-CAMINHÃO M BENZ LK2638 - Ano: 2000 LOC.Barão de Cocais / MG")</f>
      </c>
      <c r="C23" s="4" t="inlineStr">
        <is>
          <t>Vendido</t>
        </is>
      </c>
      <c r="D23" s="4" t="inlineStr">
        <is>
          <t>122</t>
        </is>
      </c>
      <c r="E23" s="5" t="inlineStr">
        <is>
          <t>19.300,00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=HYPERLINK("https://leilaoonline.com.br/lote/detalhe/10151", "017")</f>
      </c>
      <c r="B24" s="4" t="s">
        <f>=HYPERLINK("https://leilaoonline.com.br/lote/detalhe/10151", "BAO-PM21-2017 - TRATOR DE PNEU - CATERPILLAR - 824B - ANO: NÃO LOCALIZADO")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=HYPERLINK("https://leilaoonline.com.br/lote/detalhe/10130", "018")</f>
      </c>
      <c r="B25" s="4" t="s">
        <f>=HYPERLINK("https://leilaoonline.com.br/lote/detalhe/10130", "BAO-EM2102-2017 - ESCAVADEIRA HIDRÁULICA - CATERPILLAR - 330CL - ANO: 2005")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10.050,00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=HYPERLINK("https://leilaoonline.com.br/lote/detalhe/9980", "019")</f>
      </c>
      <c r="B26" s="4" t="s">
        <f>=HYPERLINK("https://leilaoonline.com.br/lote/detalhe/9980", " SSG-015-2017 - GUINDASTE - CAMINHAO GUINDASTE MOVEL ZOOMLION ZLJ5459JQZ70V - QY70V - ANO: 2009   LOC.: Canaa dos Carajás/PA")</f>
      </c>
      <c r="C26" s="4" t="inlineStr">
        <is>
          <t>Não vendido</t>
        </is>
      </c>
      <c r="D26" s="4" t="inlineStr">
        <is>
          <t>89</t>
        </is>
      </c>
      <c r="E26" s="5" t="inlineStr">
        <is>
          <t>84.500,00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=HYPERLINK("https://leilaoonline.com.br/lote/detalhe/9976", "020")</f>
      </c>
      <c r="B27" s="4" t="s">
        <f>=HYPERLINK("https://leilaoonline.com.br/lote/detalhe/9976", " ITA-064-2017 - MOTONIVELADORA POTENCIA - 500 HP 24H - ANO: 2003 LOC.: ITABIRA/MG")</f>
      </c>
      <c r="C27" s="4" t="inlineStr">
        <is>
          <t>Vendido</t>
        </is>
      </c>
      <c r="D27" s="4" t="inlineStr">
        <is>
          <t>16</t>
        </is>
      </c>
      <c r="E27" s="5" t="inlineStr">
        <is>
          <t>39.000,00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=HYPERLINK("https://leilaoonline.com.br/lote/detalhe/9975", "021")</f>
      </c>
      <c r="B28" s="4" t="s">
        <f>=HYPERLINK("https://leilaoonline.com.br/lote/detalhe/9975", " ITA-065-2017 - RETROESCAVADEIRA - CATERPILLAR - RETROESCAVADEIRA HIDRÁULICA CARTERPILLAR 330CL - ANO: 2005  LOC.: ITABIRA/MG")</f>
      </c>
      <c r="C28" s="4" t="inlineStr">
        <is>
          <t>Vendido</t>
        </is>
      </c>
      <c r="D28" s="4" t="inlineStr">
        <is>
          <t>71</t>
        </is>
      </c>
      <c r="E28" s="5" t="inlineStr">
        <is>
          <t>35.000,00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=HYPERLINK("https://leilaoonline.com.br/lote/detalhe/9977", "022")</f>
      </c>
      <c r="B29" s="4" t="s">
        <f>=HYPERLINK("https://leilaoonline.com.br/lote/detalhe/9977", " ITA-066-2017 - ESCAVADEIRA - CATERPILLAR - ESCAVADEIRA 365C - 404HP (L) CATERPILLAR - ANO: 2007 LOC.: ITABIRA/MG")</f>
      </c>
      <c r="C29" s="4" t="inlineStr">
        <is>
          <t>Vendido</t>
        </is>
      </c>
      <c r="D29" s="4" t="inlineStr">
        <is>
          <t>96</t>
        </is>
      </c>
      <c r="E29" s="5" t="inlineStr">
        <is>
          <t>79.000,00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=HYPERLINK("https://leilaoonline.com.br/lote/detalhe/10092", "023")</f>
      </c>
      <c r="B30" s="4" t="s">
        <f>=HYPERLINK("https://leilaoonline.com.br/lote/detalhe/10092", "BRU-PM6305-2017 - BRU-PM6305-2017 - CARREGADEIRA MECÂNICA DE PNEUS - CATERPILLAR - 994F - 1577HP (B) - Ano: 2006 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52.000,00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=HYPERLINK("https://leilaoonline.com.br/lote/detalhe/10154", "024")</f>
      </c>
      <c r="B31" s="4" t="s">
        <f>=HYPERLINK("https://leilaoonline.com.br/lote/detalhe/10154", "BAO-TE4109-2017 - TRATOR DE ESTEIRA CATERPILLAR - D8R - ANO: 2000")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=HYPERLINK("https://leilaoonline.com.br/lote/detalhe/10153", "025")</f>
      </c>
      <c r="B32" s="4" t="s">
        <f>=HYPERLINK("https://leilaoonline.com.br/lote/detalhe/10153", " BAO-TE4106-2017 - TRATOR DE ESTEIRA CATERPILLAR - D8R - ANO: 2004")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=HYPERLINK("https://leilaoonline.com.br/lote/detalhe/9979", "026")</f>
      </c>
      <c r="B33" s="4" t="s">
        <f>=HYPERLINK("https://leilaoonline.com.br/lote/detalhe/9979", " PIC-MBR20115-2017 -  DRESSER OHT 510 E - ANO: 1998 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=HYPERLINK("https://leilaoonline.com.br/lote/detalhe/10152", "027")</f>
      </c>
      <c r="B34" s="4" t="s">
        <f>=HYPERLINK("https://leilaoonline.com.br/lote/detalhe/10152", " BAO-TE4101-2017 - TRATOR DE ESTEIRA - CATERPILLAR - D8R - ANO: 2000")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5.050,00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=HYPERLINK("https://leilaoonline.com.br/lote/detalhe/10155", "028")</f>
      </c>
      <c r="B35" s="4" t="s">
        <f>=HYPERLINK("https://leilaoonline.com.br/lote/detalhe/10155", "GSO-TP4201-2017 - TRATOR DE PNEUS - VOLVO - 315HP - ANO: 2008")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=HYPERLINK("https://leilaoonline.com.br/lote/detalhe/10159", "029")</f>
      </c>
      <c r="B36" s="4" t="s">
        <f>=HYPERLINK("https://leilaoonline.com.br/lote/detalhe/10159", "GSO-TE4008-2017- TRATOR DE ESTEIRA - CATERPILLAR - D8R - Ano: 1997-Barão de Cocais / MG")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=HYPERLINK("https://leilaoonline.com.br/lote/detalhe/10079", "030")</f>
      </c>
      <c r="B37" s="4" t="s">
        <f>=HYPERLINK("https://leilaoonline.com.br/lote/detalhe/10079", " SLS-EQ-024-2017 - LOCOTRATOR - TECTRAN - N/GT23 - Ano: 1989 ")</f>
      </c>
      <c r="C37" s="4" t="inlineStr">
        <is>
          <t>Vendido</t>
        </is>
      </c>
      <c r="D37" s="4" t="inlineStr">
        <is>
          <t>115</t>
        </is>
      </c>
      <c r="E37" s="5" t="inlineStr">
        <is>
          <t>28.050,00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=HYPERLINK("https://leilaoonline.com.br/lote/detalhe/10128", "031")</f>
      </c>
      <c r="B38" s="4" t="s">
        <f>=HYPERLINK("https://leilaoonline.com.br/lote/detalhe/10128", "AGLP-RE3705-2017 - RETROESCAVADEIRA - FIATTALIS - FB-80 - ANO: 2008")</f>
      </c>
      <c r="C38" s="4" t="inlineStr">
        <is>
          <t>Não vendido</t>
        </is>
      </c>
      <c r="D38" s="4" t="inlineStr">
        <is>
          <t>70</t>
        </is>
      </c>
      <c r="E38" s="5" t="inlineStr">
        <is>
          <t>15.600,00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=HYPERLINK("https://leilaoonline.com.br/lote/detalhe/10135", "032")</f>
      </c>
      <c r="B39" s="4" t="s">
        <f>=HYPERLINK("https://leilaoonline.com.br/lote/detalhe/10135", "BAO-MN1307-2017 - MOTONIVELADORA - CATERPILLAR - 140G - ANO: 1995")</f>
      </c>
      <c r="C39" s="4" t="inlineStr">
        <is>
          <t>Vendido</t>
        </is>
      </c>
      <c r="D39" s="4" t="inlineStr">
        <is>
          <t>39</t>
        </is>
      </c>
      <c r="E39" s="5" t="inlineStr">
        <is>
          <t>27.500,00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=HYPERLINK("https://leilaoonline.com.br/lote/detalhe/9983", "033")</f>
      </c>
      <c r="B40" s="4" t="s">
        <f>=HYPERLINK("https://leilaoonline.com.br/lote/detalhe/9983", " SSG-014-2017 - MINI CARREGADEIRA BOBCAT - LS170 - ANO: 2005 LOC.: Canaa dos Carajás/PA")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=HYPERLINK("https://leilaoonline.com.br/lote/detalhe/9981", "034")</f>
      </c>
      <c r="B41" s="4" t="s">
        <f>=HYPERLINK("https://leilaoonline.com.br/lote/detalhe/9981", " SSG-016-2017 - MINI CARREGADEIRA BOB CAT CATERPILLAR - 226B SERIE 2 - ANO: 2010 LOC.: Canaa dos Carajás/PA")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3.550,00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=HYPERLINK("https://leilaoonline.com.br/lote/detalhe/9972", "035")</f>
      </c>
      <c r="B42" s="4" t="s">
        <f>=HYPERLINK("https://leilaoonline.com.br/lote/detalhe/9972", " SSG-013-2017 - TRATOR - TRATOR DE PNEUS - PEQUENO PORTE MASSEY FERGUSON - MF 299 4X4 - ANO: 2002 LOC: Canaa dos Carajás/PA")</f>
      </c>
      <c r="C42" s="4" t="inlineStr">
        <is>
          <t>Vendido</t>
        </is>
      </c>
      <c r="D42" s="4" t="inlineStr">
        <is>
          <t>161</t>
        </is>
      </c>
      <c r="E42" s="5" t="inlineStr">
        <is>
          <t>55.250,00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=HYPERLINK("https://leilaoonline.com.br/lote/detalhe/9950", "036")</f>
      </c>
      <c r="B43" s="4" t="s">
        <f>=HYPERLINK("https://leilaoonline.com.br/lote/detalhe/9950", " 082-1166-2017 - CARREGADEIRA - VOLVO - L330E - ANO: 2003 -  LOC: VITÓRIA / ES 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54.000,00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=HYPERLINK("https://leilaoonline.com.br/lote/detalhe/9955", "037")</f>
      </c>
      <c r="B44" s="4" t="s">
        <f>=HYPERLINK("https://leilaoonline.com.br/lote/detalhe/9955", " 082-1168-2017 - PÁ CARREGADEIRA - CATERPILLAR - 962H - ANO: 2009 -")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36.000,00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=HYPERLINK("https://leilaoonline.com.br/lote/detalhe/9961", "038")</f>
      </c>
      <c r="B45" s="4" t="s">
        <f>=HYPERLINK("https://leilaoonline.com.br/lote/detalhe/9961", " 082-1169-2017 - PÁ CARREGADEIRA - CATERPILLAR - 962G - ANO: 2005 -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=HYPERLINK("https://leilaoonline.com.br/lote/detalhe/9958", "039")</f>
      </c>
      <c r="B46" s="4" t="s">
        <f>=HYPERLINK("https://leilaoonline.com.br/lote/detalhe/9958", " 082-1170-2017 - PÁ CARREGADEIRA - CATERPILLAR - 962H - ANO: 2004 -  LOC: VITÓRIA / ES VIDE DESCRITIVO DE ITENS")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=HYPERLINK("https://leilaoonline.com.br/lote/detalhe/10157", "040")</f>
      </c>
      <c r="B47" s="4" t="s">
        <f>=HYPERLINK("https://leilaoonline.com.br/lote/detalhe/10157", "GSO-GYG0665-2017 -Reboque Dolly - Pastre - Dolly Pastre - Ano: 2005 .LOC.Barão de Cocais / MG")</f>
      </c>
      <c r="C47" s="4" t="inlineStr">
        <is>
          <t>Vendido</t>
        </is>
      </c>
      <c r="D47" s="4" t="inlineStr">
        <is>
          <t>8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=HYPERLINK("https://leilaoonline.com.br/lote/detalhe/10168", "043")</f>
      </c>
      <c r="B48" s="4" t="s">
        <f>=HYPERLINK("https://leilaoonline.com.br/lote/detalhe/10168", "SLB-051-2017- 45 ITENS DIVERSOS- ANEL ESPACADOR; SUPORTE; TRANSMISSOR; VALVULA ALIV; VALVULA COMPONENTE 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3.750,00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=HYPERLINK("https://leilaoonline.com.br/lote/detalhe/10167", "044")</f>
      </c>
      <c r="B49" s="4" t="s">
        <f>=HYPERLINK("https://leilaoonline.com.br/lote/detalhe/10167", "SLB-050-2017- 196 ITENS DIVERSOS - MODULO SAT50 ARENAS; SEDE ; TUBO COMPONENTE; 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=HYPERLINK("https://leilaoonline.com.br/lote/detalhe/10166", "045")</f>
      </c>
      <c r="B50" s="4" t="s">
        <f>=HYPERLINK("https://leilaoonline.com.br/lote/detalhe/10166", "SLB-049-2017- 45 ITENS DIVERSOS - VENTILADOR ; REPARO ; CAIXA ; ASSENTO DE PROTEÇÃO ; TROCADOR DE CALOR; ELEMENTO FILTRO E OUTROS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=HYPERLINK("https://leilaoonline.com.br/lote/detalhe/10134", "046")</f>
      </c>
      <c r="B51" s="4" t="s">
        <f>=HYPERLINK("https://leilaoonline.com.br/lote/detalhe/10134", "BAO-GD14-2017 - GUINDASTE PEQUENO PORTE - HYSTER - K110 - ANO: 1999")</f>
      </c>
      <c r="C51" s="4" t="inlineStr">
        <is>
          <t>Vendido</t>
        </is>
      </c>
      <c r="D51" s="4" t="inlineStr">
        <is>
          <t>33</t>
        </is>
      </c>
      <c r="E51" s="5" t="inlineStr">
        <is>
          <t>8.050,00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=HYPERLINK("https://leilaoonline.com.br/lote/detalhe/9954", "047")</f>
      </c>
      <c r="B52" s="4" t="s">
        <f>=HYPERLINK("https://leilaoonline.com.br/lote/detalhe/9954", " 082-1147-2017 -  MOTOR - MWM -  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5.150,00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=HYPERLINK("https://leilaoonline.com.br/lote/detalhe/9952", "048")</f>
      </c>
      <c r="B53" s="4" t="s">
        <f>=HYPERLINK("https://leilaoonline.com.br/lote/detalhe/9952", " 082-1145-2017 - MOTOR - VOLVO - L120 -  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3.750,00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=HYPERLINK("https://leilaoonline.com.br/lote/detalhe/9937", "049")</f>
      </c>
      <c r="B54" s="4" t="s">
        <f>=HYPERLINK("https://leilaoonline.com.br/lote/detalhe/9937", " 082-1144-2017 - TRANSMISSÃO - VOLVO - L120 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=HYPERLINK("https://leilaoonline.com.br/lote/detalhe/9984", "050")</f>
      </c>
      <c r="B55" s="4" t="s">
        <f>=HYPERLINK("https://leilaoonline.com.br/lote/detalhe/9984", " 082-1146-2017 - MOTOR - MWM - NA - ANO: 2013 LOC: VITÓRIA / ES")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=HYPERLINK("https://leilaoonline.com.br/lote/detalhe/9985", "051")</f>
      </c>
      <c r="B56" s="4" t="s">
        <f>=HYPERLINK("https://leilaoonline.com.br/lote/detalhe/9985", " 082-1148-2017 - MOTOR MINI PÁ CARREGADEIRA - CATERPILLAR - 226 LOC: VITÓRIA / ES")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=HYPERLINK("https://leilaoonline.com.br/lote/detalhe/9986", "052")</f>
      </c>
      <c r="B57" s="4" t="s">
        <f>=HYPERLINK("https://leilaoonline.com.br/lote/detalhe/9986", " 082-1149-2017 - MOTOR MINI PÁ CARREGADEIRA - CATERPILLAR - 226   LOC.: Vitória / ES")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=HYPERLINK("https://leilaoonline.com.br/lote/detalhe/9987", "053")</f>
      </c>
      <c r="B58" s="4" t="s">
        <f>=HYPERLINK("https://leilaoonline.com.br/lote/detalhe/9987", " 082-1150-2017 - MOTOR MINI PÁ CARREGADEIRA - CATERPILLAR - 226  LOC.: Vitória / ES")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4.250,00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=HYPERLINK("https://leilaoonline.com.br/lote/detalhe/9988", "054")</f>
      </c>
      <c r="B59" s="4" t="s">
        <f>=HYPERLINK("https://leilaoonline.com.br/lote/detalhe/9988", " 082-1151-2017 - MOTOR MINI PÁ CARREGADEIRA - CATERPILLAR - 226  LOC.: Vitória / ES")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=HYPERLINK("https://leilaoonline.com.br/lote/detalhe/9989", "055")</f>
      </c>
      <c r="B60" s="4" t="s">
        <f>=HYPERLINK("https://leilaoonline.com.br/lote/detalhe/9989", " 082-1152-2017 - MOTOR - VOLVO - L120 -  LOC.: Vitória / ES")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=HYPERLINK("https://leilaoonline.com.br/lote/detalhe/10077", "056")</f>
      </c>
      <c r="B61" s="4" t="s">
        <f>=HYPERLINK("https://leilaoonline.com.br/lote/detalhe/10077", " SLB-027-2017 -21 ITENS DIVERSOS - 20 VÁLVULA COMPONENTE E 1 CAIXA COMPONENTE")</f>
      </c>
      <c r="C61" s="4" t="inlineStr">
        <is>
          <t>Vendido</t>
        </is>
      </c>
      <c r="D61" s="4" t="inlineStr">
        <is>
          <t>14</t>
        </is>
      </c>
      <c r="E61" s="5" t="inlineStr">
        <is>
          <t>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=HYPERLINK("https://leilaoonline.com.br/lote/detalhe/10075", "057")</f>
      </c>
      <c r="B62" s="4" t="s">
        <f>=HYPERLINK("https://leilaoonline.com.br/lote/detalhe/10075", " SLB-028-2017 - 1 EIXO COMPONETE E 3  PARAFUSOS SVENDBORG")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=HYPERLINK("https://leilaoonline.com.br/lote/detalhe/10076", "058")</f>
      </c>
      <c r="B63" s="4" t="s">
        <f>=HYPERLINK("https://leilaoonline.com.br/lote/detalhe/10076", " SLB-029-2017 - 30 ITENS DIVERSOS - SUPORTE ATLAS -TROCADOR CALOR  E OUTROS - VEJA ITENS DESCRITIVOS 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=HYPERLINK("https://leilaoonline.com.br/lote/detalhe/10080", "059")</f>
      </c>
      <c r="B64" s="4" t="s">
        <f>=HYPERLINK("https://leilaoonline.com.br/lote/detalhe/10080", " SLB-030-2017 - 225 ITENS DIVERSOS - DESSECADOR 574189 FLSMIDTH KREBS- ENGRENAGEM E OUTROS - VEJA ITENS DESCRITIVOS ")</f>
      </c>
      <c r="C64" s="4" t="inlineStr">
        <is>
          <t>Vendido</t>
        </is>
      </c>
      <c r="D64" s="4" t="inlineStr">
        <is>
          <t>5</t>
        </is>
      </c>
      <c r="E64" s="5" t="inlineStr">
        <is>
          <t>1.350,00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=HYPERLINK("https://leilaoonline.com.br/lote/detalhe/9960", "060")</f>
      </c>
      <c r="B65" s="4" t="s">
        <f>=HYPERLINK("https://leilaoonline.com.br/lote/detalhe/9960", " ACD-009-2017 - MÁQUINA SOCADORA LINHA PLASSER THEURER 816 - ANO: 1985 - LOC: AÇAILÂNDIA / MA VIDE DESCRITIVO DE ITENS")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=HYPERLINK("https://leilaoonline.com.br/lote/detalhe/9973", "061")</f>
      </c>
      <c r="B66" s="4" t="s">
        <f>=HYPERLINK("https://leilaoonline.com.br/lote/detalhe/9973", " MARAB-003-2017 - PALETRANS 1016C/ 3400C -  02 PALETERIRA ELETRICAS COM CAPACIDADE DE 1000 KG   LOC.: ITABIRA/MG")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1.850,00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=HYPERLINK("https://leilaoonline.com.br/lote/detalhe/10072", "062")</f>
      </c>
      <c r="B67" s="4" t="s">
        <f>=HYPERLINK("https://leilaoonline.com.br/lote/detalhe/10072", " MUT-018-2017-11 ITENS  - 2 CADEIRAS DE ESCRITÓRIO, 7 GAVETEIRO VOLANTE E 2 MESA DE REUNIÃO")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=HYPERLINK("https://leilaoonline.com.br/lote/detalhe/10132", "063")</f>
      </c>
      <c r="B68" s="4" t="s">
        <f>=HYPERLINK("https://leilaoonline.com.br/lote/detalhe/10132", " CKS-017-2017 - 2 COMPRESSOR DE AR SCHULZ 175 E 2500 LITROS ")</f>
      </c>
      <c r="C68" s="4" t="inlineStr">
        <is>
          <t>Vendido</t>
        </is>
      </c>
      <c r="D68" s="4" t="inlineStr">
        <is>
          <t>4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=HYPERLINK("https://leilaoonline.com.br/lote/detalhe/10133", "064")</f>
      </c>
      <c r="B69" s="4" t="s">
        <f>=HYPERLINK("https://leilaoonline.com.br/lote/detalhe/10133", "CPBS-002-2017 - 330 METROS CORREIA TRANSPORTADORA; TIPO: ABERTA")</f>
      </c>
      <c r="C69" s="4" t="inlineStr">
        <is>
          <t>Vendido</t>
        </is>
      </c>
      <c r="D69" s="4" t="inlineStr">
        <is>
          <t>148</t>
        </is>
      </c>
      <c r="E69" s="5" t="inlineStr">
        <is>
          <t>82.000,00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=HYPERLINK("https://leilaoonline.com.br/lote/detalhe/10088", "065")</f>
      </c>
      <c r="B70" s="4" t="s">
        <f>=HYPERLINK("https://leilaoonline.com.br/lote/detalhe/10088", "082-1124-2017 - 14 JUNTA DE EXPANSÃO = 8 DE SAÍDA E 6 DE ENTRADA FABRICANTE HOWDEN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=HYPERLINK("https://leilaoonline.com.br/lote/detalhe/10136", "066")</f>
      </c>
      <c r="B71" s="4" t="s">
        <f>=HYPERLINK("https://leilaoonline.com.br/lote/detalhe/10136", "BAO-PF0216-2017 - PERFURATRIZ - TAMROCK - CHA 660 - ANO: 1997")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=HYPERLINK("https://leilaoonline.com.br/lote/detalhe/10070", "067")</f>
      </c>
      <c r="B72" s="4" t="s">
        <f>=HYPERLINK("https://leilaoonline.com.br/lote/detalhe/10070", " SLB-008-2017 - 473- ITENS - RETENTOR SBR- ROLAMENTOS ROL CIL- VALVULAS , E OUTROS - VEJA  DESCRITIVOS ITENS")</f>
      </c>
      <c r="C72" s="4" t="inlineStr">
        <is>
          <t>Não vendido</t>
        </is>
      </c>
      <c r="D72" s="4" t="inlineStr">
        <is>
          <t>6</t>
        </is>
      </c>
      <c r="E72" s="5" t="inlineStr">
        <is>
          <t>1.300,00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=HYPERLINK("https://leilaoonline.com.br/lote/detalhe/10074", "068")</f>
      </c>
      <c r="B73" s="4" t="s">
        <f>=HYPERLINK("https://leilaoonline.com.br/lote/detalhe/10074", " SLB-009-2017 - 120 ITENS DIVERSOS - ROLAMENTOS, BORRACHAS E OUTROS - VEJA ITENS DESCRITIVOS")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=HYPERLINK("https://leilaoonline.com.br/lote/detalhe/10078", "069")</f>
      </c>
      <c r="B74" s="4" t="s">
        <f>=HYPERLINK("https://leilaoonline.com.br/lote/detalhe/10078", " SLB-026-2017 - 68 ITENS DIVERSOS - EIXO, ANEL  E PARTES E PEÇAS EQUIPAMENTOS E OUTROS ")</f>
      </c>
      <c r="C74" s="4" t="inlineStr">
        <is>
          <t>Vendido</t>
        </is>
      </c>
      <c r="D74" s="4" t="inlineStr">
        <is>
          <t>11</t>
        </is>
      </c>
      <c r="E74" s="5" t="inlineStr">
        <is>
          <t>2.050,00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=HYPERLINK("https://leilaoonline.com.br/lote/detalhe/10034", "070")</f>
      </c>
      <c r="B75" s="4" t="s">
        <f>=HYPERLINK("https://leilaoonline.com.br/lote/detalhe/10034", " 082-1127-2017- 7 ITENS DIVERSOS - ESTEIRA, PISTA DE DISTRIBUIÇÃO E OUTROS 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=HYPERLINK("https://leilaoonline.com.br/lote/detalhe/10033", "071")</f>
      </c>
      <c r="B76" s="4" t="s">
        <f>=HYPERLINK("https://leilaoonline.com.br/lote/detalhe/10033", " 082-1129-2017 - 6 PISTA DE DISTRIBUIÇÃO DE ALIMENTOS DIVERSAS;")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=HYPERLINK("https://leilaoonline.com.br/lote/detalhe/10032", "072")</f>
      </c>
      <c r="B77" s="4" t="s">
        <f>=HYPERLINK("https://leilaoonline.com.br/lote/detalhe/10032", " 082-1030-2017- 6 ITENS DIVERSOS - MAQUINA DE LAVAR, BALÇÃO REFRIGERADO E OUTROS")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=HYPERLINK("https://leilaoonline.com.br/lote/detalhe/10031", "073")</f>
      </c>
      <c r="B78" s="4" t="s">
        <f>=HYPERLINK("https://leilaoonline.com.br/lote/detalhe/10031", " 082-1140-2017 - 1.200 ITENS DIVERSOS- PARAFUSOS 3/4 - ENGRENAGENS- ADAPTADORES E OUTROS- VEJA DESCRITIVO DE ITENS")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=HYPERLINK("https://leilaoonline.com.br/lote/detalhe/10029", "074")</f>
      </c>
      <c r="B79" s="4" t="s">
        <f>=HYPERLINK("https://leilaoonline.com.br/lote/detalhe/10029", " 082-1142-2017 - 406 ITENS DIVERSOS- ENGRENAGENS, ANEIS COMPONENTES E OUTROS - VEJA DESCRITIVO DE ITENS")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=HYPERLINK("https://leilaoonline.com.br/lote/detalhe/10129", "075")</f>
      </c>
      <c r="B80" s="4" t="s">
        <f>=HYPERLINK("https://leilaoonline.com.br/lote/detalhe/10129", "BAO-CA84-2017 - COMPRESSOR DE AR - TRACBEL - 750DP - ANO: 1991 ")</f>
      </c>
      <c r="C80" s="4" t="inlineStr">
        <is>
          <t>Não vendido</t>
        </is>
      </c>
      <c r="D80" s="4" t="inlineStr">
        <is>
          <t>32</t>
        </is>
      </c>
      <c r="E80" s="5" t="inlineStr">
        <is>
          <t>6.400,00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=HYPERLINK("https://leilaoonline.com.br/lote/detalhe/9938", "076")</f>
      </c>
      <c r="B81" s="4" t="s">
        <f>=HYPERLINK("https://leilaoonline.com.br/lote/detalhe/9938", " 082-1122-2017 - THERMAX INC  MÁQUINA A GÁS NATURAL PARA REFRIGERAÇÃO")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=HYPERLINK("https://leilaoonline.com.br/lote/detalhe/10087", "077")</f>
      </c>
      <c r="B82" s="4" t="s">
        <f>=HYPERLINK("https://leilaoonline.com.br/lote/detalhe/10087", "082-1123-2017 - THERMAX INC  MÁQUINA A GÁS NATARUAL PARA REFRIGERAÇÃO")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=HYPERLINK("https://leilaoonline.com.br/lote/detalhe/10096", "078")</f>
      </c>
      <c r="B83" s="4" t="s">
        <f>=HYPERLINK("https://leilaoonline.com.br/lote/detalhe/10096", "CPBS-001-2017 - CPBS-001-2017 - GERADOR - HEIMER  - SILENT 260KVA - ANO: 2014 ")</f>
      </c>
      <c r="C83" s="4" t="inlineStr">
        <is>
          <t>Não vendido</t>
        </is>
      </c>
      <c r="D83" s="4" t="inlineStr">
        <is>
          <t>39</t>
        </is>
      </c>
      <c r="E83" s="5" t="inlineStr">
        <is>
          <t>25.250,00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=HYPERLINK("https://leilaoonline.com.br/lote/detalhe/9978", "079")</f>
      </c>
      <c r="B84" s="4" t="s">
        <f>=HYPERLINK("https://leilaoonline.com.br/lote/detalhe/9978", " SLS-EQ-006-2017 -EMPILHADEIRA  CLARK - ANO: 1986  LOC.: SÃO LUÍS / MA")</f>
      </c>
      <c r="C84" s="4" t="inlineStr">
        <is>
          <t>Vendido</t>
        </is>
      </c>
      <c r="D84" s="4" t="inlineStr">
        <is>
          <t>4</t>
        </is>
      </c>
      <c r="E84" s="5" t="inlineStr">
        <is>
          <t>6.200,00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=HYPERLINK("https://leilaoonline.com.br/lote/detalhe/9982", "080")</f>
      </c>
      <c r="B85" s="4" t="s">
        <f>=HYPERLINK("https://leilaoonline.com.br/lote/detalhe/9982", " SSG-012-2017 - EMPILHADEIRA DE PEQUENO PORTE  CLARK - C30D - ANO: 1989 LOC.: Canaa dos Carajás/PA")</f>
      </c>
      <c r="C85" s="4" t="inlineStr">
        <is>
          <t>Vendido</t>
        </is>
      </c>
      <c r="D85" s="4" t="inlineStr">
        <is>
          <t>9</t>
        </is>
      </c>
      <c r="E85" s="5" t="inlineStr">
        <is>
          <t>6.950,00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=HYPERLINK("https://leilaoonline.com.br/lote/detalhe/10161", "081")</f>
      </c>
      <c r="B86" s="4" t="s">
        <f>=HYPERLINK("https://leilaoonline.com.br/lote/detalhe/10161", "MUT-028-2017 - 22 MÓVEIS E UTENSÍLIOS  - CADEIRA AUDITÓRIO ESPALDAR; POLTRONA ; CADEIRA GIRATÓRIA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=HYPERLINK("https://leilaoonline.com.br/lote/detalhe/10162", "082")</f>
      </c>
      <c r="B87" s="4" t="s">
        <f>=HYPERLINK("https://leilaoonline.com.br/lote/detalhe/10162", "PICO-048-2017 - 152 ITENS DIVERSOS- CONEXÃO;CONECTOR; SENSOR ; BOMBA; VÁLVULA ;TUBO CONDUÇÃO E OUTROS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=HYPERLINK("https://leilaoonline.com.br/lote/detalhe/10163", "083")</f>
      </c>
      <c r="B88" s="4" t="s">
        <f>=HYPERLINK("https://leilaoonline.com.br/lote/detalhe/10163", "SLB-040-2017 -475 ITENS DIVERSOS - MANGUEIRA; LABIRINTO; BORRACHA; VALVULA; PARAFUSO;SENSOR; E OUTROS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=HYPERLINK("https://leilaoonline.com.br/lote/detalhe/10046", "084")</f>
      </c>
      <c r="B89" s="4" t="s">
        <f>=HYPERLINK("https://leilaoonline.com.br/lote/detalhe/10046", " 082-ITAB1143-2017 - 1 TORRE  RESFRIAMENTO MODELO: 40/2 SG-I-E, MARCA: ALPINA, PESO: 500KG, COR: VERDE,ANO 2009;")</f>
      </c>
      <c r="C89" s="4" t="inlineStr">
        <is>
          <t>Não vendido</t>
        </is>
      </c>
      <c r="D89" s="4" t="inlineStr">
        <is>
          <t>4</t>
        </is>
      </c>
      <c r="E89" s="5" t="inlineStr">
        <is>
          <t>1.200,00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=HYPERLINK("https://leilaoonline.com.br/lote/detalhe/10044", "086")</f>
      </c>
      <c r="B90" s="4" t="s">
        <f>=HYPERLINK("https://leilaoonline.com.br/lote/detalhe/10044", " CFJ-001-2017- 8 ITENS DIVERSOS- LAMINA DE TRATORES - CAÇAMBA DE ESCAVADEIRA E OUTROS- VEJA DESCRITIVIO DE ITENS ")</f>
      </c>
      <c r="C90" s="4" t="inlineStr">
        <is>
          <t>Não vendido</t>
        </is>
      </c>
      <c r="D90" s="4" t="inlineStr">
        <is>
          <t>5</t>
        </is>
      </c>
      <c r="E90" s="5" t="inlineStr">
        <is>
          <t>4.250,00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=HYPERLINK("https://leilaoonline.com.br/lote/detalhe/10045", "087")</f>
      </c>
      <c r="B91" s="4" t="s">
        <f>=HYPERLINK("https://leilaoonline.com.br/lote/detalhe/10045", " CFJ-002-2017 - 47 ITENS DIVERSOS- RADIADOR D´ AGUA DE ESCAVADEIRA - PROTEÇÃO LATERAL E OUTROS - VEJA DESCRITIVIO DE ITENS")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=HYPERLINK("https://leilaoonline.com.br/lote/detalhe/10047", "088")</f>
      </c>
      <c r="B92" s="4" t="s">
        <f>=HYPERLINK("https://leilaoonline.com.br/lote/detalhe/10047", " CFJ-003-2017- 35 ITENS DIVERSOS- CILINDRO DE ESCAVAÇÃO; ESTEIRA DE ESCAVADEIRA HIDRÁULICA E OUTROS- VEJA DESCRITIVO DE ITENS")</f>
      </c>
      <c r="C92" s="4" t="inlineStr">
        <is>
          <t>Não vendido</t>
        </is>
      </c>
      <c r="D92" s="4" t="inlineStr">
        <is>
          <t>9</t>
        </is>
      </c>
      <c r="E92" s="5" t="inlineStr">
        <is>
          <t>7.250,00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=HYPERLINK("https://leilaoonline.com.br/lote/detalhe/10048", "089")</f>
      </c>
      <c r="B93" s="4" t="s">
        <f>=HYPERLINK("https://leilaoonline.com.br/lote/detalhe/10048", " CKS-MRO-012-2017- 757 MANGUEIRAS DIVERSAS E JUNTA COMPONENTE - VEJA DESCRITIVO DE ITENS")</f>
      </c>
      <c r="C93" s="4" t="inlineStr">
        <is>
          <t>Não vendido</t>
        </is>
      </c>
      <c r="D93" s="4" t="inlineStr">
        <is>
          <t>28</t>
        </is>
      </c>
      <c r="E93" s="5" t="inlineStr">
        <is>
          <t>5.300,00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=HYPERLINK("https://leilaoonline.com.br/lote/detalhe/10049", "090")</f>
      </c>
      <c r="B94" s="4" t="s">
        <f>=HYPERLINK("https://leilaoonline.com.br/lote/detalhe/10049", " CKS-MRO-013-2017 -477 ITENS DIVERSOS - ADAPTADOR - ROLETE - PLACAS COMPONENTES E OUTROS- VEJA DESCRITIVO DE ITENS")</f>
      </c>
      <c r="C94" s="4" t="inlineStr">
        <is>
          <t>Vendido</t>
        </is>
      </c>
      <c r="D94" s="4" t="inlineStr">
        <is>
          <t>61</t>
        </is>
      </c>
      <c r="E94" s="5" t="inlineStr">
        <is>
          <t>17.250,00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=HYPERLINK("https://leilaoonline.com.br/lote/detalhe/10050", "091")</f>
      </c>
      <c r="B95" s="4" t="s">
        <f>=HYPERLINK("https://leilaoonline.com.br/lote/detalhe/10050", " FAB-032-2016 - 30 CARRETÉIS DE MADEIRA ( TAMANHOS DIVERSOS ) VEJA DESCRITIVO DE ITENS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=HYPERLINK("https://leilaoonline.com.br/lote/detalhe/10051", "092")</f>
      </c>
      <c r="B96" s="4" t="s">
        <f>=HYPERLINK("https://leilaoonline.com.br/lote/detalhe/10051", " FAB-033-2017 - 116 ITENS DIVERSOS- CONTRAPINO; MOLAS ; ADAPTADORES E OUTROS - VEJA DESCSRITIVO DE ITENS")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=HYPERLINK("https://leilaoonline.com.br/lote/detalhe/10052", "093")</f>
      </c>
      <c r="B97" s="4" t="s">
        <f>=HYPERLINK("https://leilaoonline.com.br/lote/detalhe/10052", " FAB-034-2017 - 94 ITENS DIVERSOS - ISOLADOR ELET 5KV- BOBINA COMPONENTE; RESISTOR E OUTROS - VEJA DESCRITIVO DE ITENS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=HYPERLINK("https://leilaoonline.com.br/lote/detalhe/10053", "094")</f>
      </c>
      <c r="B98" s="4" t="s">
        <f>=HYPERLINK("https://leilaoonline.com.br/lote/detalhe/10053", " FAB-038-2017 -56 ITENS DIVERSOS - PINOS, BUCHAS E VALVULAS COMPONENTES E OUTROS - VEJA DESCRITIVO DE ITENS ")</f>
      </c>
      <c r="C98" s="4" t="inlineStr">
        <is>
          <t>Vendido</t>
        </is>
      </c>
      <c r="D98" s="4" t="inlineStr">
        <is>
          <t>1</t>
        </is>
      </c>
      <c r="E98" s="5" t="inlineStr">
        <is>
          <t>550,00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=HYPERLINK("https://leilaoonline.com.br/lote/detalhe/10054", "095")</f>
      </c>
      <c r="B99" s="4" t="s">
        <f>=HYPERLINK("https://leilaoonline.com.br/lote/detalhe/10054", " FAB-039-2017- 52 ITENS DIVERSOS - VÁLVULAS COMPONENTES- RESISTÊNCIA COMPONENTE  E OUTROS- VEJA DESCRITIVO DE ITENS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=HYPERLINK("https://leilaoonline.com.br/lote/detalhe/10055", "096")</f>
      </c>
      <c r="B100" s="4" t="s">
        <f>=HYPERLINK("https://leilaoonline.com.br/lote/detalhe/10055", " FAB-040-2017 - 56 ITENS DIVERSOS - VALVULAS COMPONENTES- ESPAÇADOR; TAMBOR E OUTROS - VEJA ITENS DISCRITIVOS-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=HYPERLINK("https://leilaoonline.com.br/lote/detalhe/9941", "097")</f>
      </c>
      <c r="B101" s="4" t="s">
        <f>=HYPERLINK("https://leilaoonline.com.br/lote/detalhe/9941", " 082-1111-2017 - TORNO DE USINAGEM  ROMI -")</f>
      </c>
      <c r="C101" s="4" t="inlineStr">
        <is>
          <t>Vendido</t>
        </is>
      </c>
      <c r="D101" s="4" t="inlineStr">
        <is>
          <t>32</t>
        </is>
      </c>
      <c r="E101" s="5" t="inlineStr">
        <is>
          <t>5.400,00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=HYPERLINK("https://leilaoonline.com.br/lote/detalhe/9942", "098")</f>
      </c>
      <c r="B102" s="4" t="s">
        <f>=HYPERLINK("https://leilaoonline.com.br/lote/detalhe/9942", " 0CM-004-2017 - ROTOR, CONJUNTO GERADOR E OUTROS -  VEJA DESCRITIVO DE ITENS")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=HYPERLINK("https://leilaoonline.com.br/lote/detalhe/9939", "099")</f>
      </c>
      <c r="B103" s="4" t="s">
        <f>=HYPERLINK("https://leilaoonline.com.br/lote/detalhe/9939", " 0CM-003-2017 - 210 - ITENS DIVERSOS - BOMBAS, PERFIL, ACOPLAMENTO E OUTROS  - VEJA DESCRITIVO DE ITENS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=HYPERLINK("https://leilaoonline.com.br/lote/detalhe/9946", "100")</f>
      </c>
      <c r="B104" s="4" t="s">
        <f>=HYPERLINK("https://leilaoonline.com.br/lote/detalhe/9946", " 0CM-002-2017 - 28  ITENS DIVERSOS - MODULOS POLIAS E OUTROS  - VEJA DESCRITIVO DE ITENS 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850,00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=HYPERLINK("https://leilaoonline.com.br/lote/detalhe/10056", "101")</f>
      </c>
      <c r="B105" s="4" t="s">
        <f>=HYPERLINK("https://leilaoonline.com.br/lote/detalhe/10056", " FAB-041-2017- 20 ITENS DIVERSOS - PROTETOR COMPONENTE; EIXO PARA ESCAVADEIRA E OUTROS - VEJA ITENS DESCRITIVOS -")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650,00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=HYPERLINK("https://leilaoonline.com.br/lote/detalhe/10057", "102")</f>
      </c>
      <c r="B106" s="4" t="s">
        <f>=HYPERLINK("https://leilaoonline.com.br/lote/detalhe/10057", " FAB-042-2017- 33 ITENS DIVERSOS - MANCAL,  ALAVANCA, BUCHA E OUTROS - VEJA DESCRITIVO DE ITENS")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=HYPERLINK("https://leilaoonline.com.br/lote/detalhe/10058", "103")</f>
      </c>
      <c r="B107" s="4" t="s">
        <f>=HYPERLINK("https://leilaoonline.com.br/lote/detalhe/10058", " FAB-043-2017 - 84 ITENS DIVERSOS - ISOLADOR DESENHO - AMORTECEDORES  E OUTROS - VEJA ITENS DESCRITIVOS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=HYPERLINK("https://leilaoonline.com.br/lote/detalhe/10059", "104")</f>
      </c>
      <c r="B108" s="4" t="s">
        <f>=HYPERLINK("https://leilaoonline.com.br/lote/detalhe/10059", " ITA-062-2017 - 1 DIVISOR DE POLPA 60L MARCA DIALMATICA;")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650,00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=HYPERLINK("https://leilaoonline.com.br/lote/detalhe/10060", "105")</f>
      </c>
      <c r="B109" s="4" t="s">
        <f>=HYPERLINK("https://leilaoonline.com.br/lote/detalhe/10060", " ITA-063-2017 - 1 SERRA HIDRÁULICA FRANHO MOD.S900 N.DCCC")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=HYPERLINK("https://leilaoonline.com.br/lote/detalhe/10061", "106")</f>
      </c>
      <c r="B110" s="4" t="s">
        <f>=HYPERLINK("https://leilaoonline.com.br/lote/detalhe/10061", " MARI-002-2017 - ELEVADOR AUTOMOTIVO - KREBSFER ")</f>
      </c>
      <c r="C110" s="4" t="inlineStr">
        <is>
          <t>Não vendido</t>
        </is>
      </c>
      <c r="D110" s="4" t="inlineStr">
        <is>
          <t>15</t>
        </is>
      </c>
      <c r="E110" s="5" t="inlineStr">
        <is>
          <t>2.650,00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=HYPERLINK("https://leilaoonline.com.br/lote/detalhe/10062", "107")</f>
      </c>
      <c r="B111" s="4" t="s">
        <f>=HYPERLINK("https://leilaoonline.com.br/lote/detalhe/10062", " MARI-003-2017 - BALANÇA DE PISO - TOLEDO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=HYPERLINK("https://leilaoonline.com.br/lote/detalhe/10063", "108")</f>
      </c>
      <c r="B112" s="4" t="s">
        <f>=HYPERLINK("https://leilaoonline.com.br/lote/detalhe/10063", " MARI-004-2017 - PRENSA ELETRO HIDRÁULICA - ")</f>
      </c>
      <c r="C112" s="4" t="inlineStr">
        <is>
          <t>Não vendido</t>
        </is>
      </c>
      <c r="D112" s="4" t="inlineStr">
        <is>
          <t>11</t>
        </is>
      </c>
      <c r="E112" s="5" t="inlineStr">
        <is>
          <t>2.400,00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=HYPERLINK("https://leilaoonline.com.br/lote/detalhe/10064", "109")</f>
      </c>
      <c r="B113" s="4" t="s">
        <f>=HYPERLINK("https://leilaoonline.com.br/lote/detalhe/10064", " MUT-014-2017 -19 ITENS DIVERSOS - GAVETEIRO VOLANTE; TELA ELETRICA- VEJA ITENS DESCRITIVOS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=HYPERLINK("https://leilaoonline.com.br/lote/detalhe/10065", "110")</f>
      </c>
      <c r="B114" s="4" t="s">
        <f>=HYPERLINK("https://leilaoonline.com.br/lote/detalhe/10065", " MUT-015-2017 -20 ITENS DIVERSOS - GAVETEIROS VOLANTES- VEJA ITENS DESCRIVOS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=HYPERLINK("https://leilaoonline.com.br/lote/detalhe/10066", "111")</f>
      </c>
      <c r="B115" s="4" t="s">
        <f>=HYPERLINK("https://leilaoonline.com.br/lote/detalhe/10066", " MUT-016-2017 -15 ITENS DIVERSOS - ESTAÇÃO TRABALHOL - VEJA DESCRITIVO DE ITENS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=HYPERLINK("https://leilaoonline.com.br/lote/detalhe/10067", "112")</f>
      </c>
      <c r="B116" s="4" t="s">
        <f>=HYPERLINK("https://leilaoonline.com.br/lote/detalhe/10067", " MUT-017-2017- 10 ITENS DIVERSOS - NOTEBOOK - DESKTOP HP - VEJA DESCRITIVO DE ITENS 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950,00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=HYPERLINK("https://leilaoonline.com.br/lote/detalhe/10082", "113")</f>
      </c>
      <c r="B117" s="4" t="s">
        <f>=HYPERLINK("https://leilaoonline.com.br/lote/detalhe/10082", " SLB-037-2017- 24 RESERVATÓRIO DE AR - SEDE PARA VÁLVULA- FILTRO E OUTROS - VEJA ITENS DESCRITIVOS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=HYPERLINK("https://leilaoonline.com.br/lote/detalhe/10083", "114")</f>
      </c>
      <c r="B118" s="4" t="s">
        <f>=HYPERLINK("https://leilaoonline.com.br/lote/detalhe/10083", " SLB-039-2017 - 280 ITENS DIVERSOS- SECCIONADOR TRIFISICO- DISJUNTOR TRIFASICO E OUTROS - VEJA  DESCRITIVOS ITENS")</f>
      </c>
      <c r="C118" s="4" t="inlineStr">
        <is>
          <t>Vendido</t>
        </is>
      </c>
      <c r="D118" s="4" t="inlineStr">
        <is>
          <t>62</t>
        </is>
      </c>
      <c r="E118" s="5" t="inlineStr">
        <is>
          <t>18.000,00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=HYPERLINK("https://leilaoonline.com.br/lote/detalhe/10084", "115")</f>
      </c>
      <c r="B119" s="4" t="s">
        <f>=HYPERLINK("https://leilaoonline.com.br/lote/detalhe/10084", " SLB-042-2017 - 22 VÁLVULA GUILHOTINA- ELETRODUTO FLEXÍVEL E OUTROS - VEJA  DESCRITIVOS ITENS")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5.750,00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=HYPERLINK("https://leilaoonline.com.br/lote/detalhe/10081", "116")</f>
      </c>
      <c r="B120" s="4" t="s">
        <f>=HYPERLINK("https://leilaoonline.com.br/lote/detalhe/10081", " SLB-043-2017 - 1 EIXO HELICODAL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=HYPERLINK("https://leilaoonline.com.br/lote/detalhe/10086", "117")</f>
      </c>
      <c r="B121" s="4" t="s">
        <f>=HYPERLINK("https://leilaoonline.com.br/lote/detalhe/10086", " SLB-044-2017 - 1 CONJUNTO DE CHASSI PARA PENEIRA VIBRATÓRIA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5.750,00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=HYPERLINK("https://leilaoonline.com.br/lote/detalhe/10085", "118")</f>
      </c>
      <c r="B122" s="4" t="s">
        <f>=HYPERLINK("https://leilaoonline.com.br/lote/detalhe/10085", " SLS-EQ-022-2017 - 1 EXTRATOR DE MANCAL USINAL  ; MOD.SR-10016TC; ANO 2011-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750,00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=HYPERLINK("https://leilaoonline.com.br/lote/detalhe/10131", "119")</f>
      </c>
      <c r="B123" s="4" t="s">
        <f>=HYPERLINK("https://leilaoonline.com.br/lote/detalhe/10131", "CD-670-2017 - 139 ROLO TRANSP RETOR 6,3MM 1666MM")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=HYPERLINK("https://leilaoonline.com.br/lote/detalhe/10160", "120")</f>
      </c>
      <c r="B124" s="4" t="s">
        <f>=HYPERLINK("https://leilaoonline.com.br/lote/detalhe/10160", "MUT-027-2017- 3 ITENS DIVERSOS- NOTEBOOK; CAFETEIRA; DESKTOP - NOVA LIMA - MG")</f>
      </c>
      <c r="C124" s="4" t="inlineStr">
        <is>
          <t>Não vendido</t>
        </is>
      </c>
      <c r="D124" s="4" t="inlineStr">
        <is>
          <t>9</t>
        </is>
      </c>
      <c r="E124" s="5" t="inlineStr">
        <is>
          <t>600,00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=HYPERLINK("https://leilaoonline.com.br/lote/detalhe/10068", "121")</f>
      </c>
      <c r="B125" s="4" t="s">
        <f>=HYPERLINK("https://leilaoonline.com.br/lote/detalhe/10068", " MUT-020-2017 -18  GAVETEIROS VOLANTE")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=HYPERLINK("https://leilaoonline.com.br/lote/detalhe/10071", "122")</f>
      </c>
      <c r="B126" s="4" t="s">
        <f>=HYPERLINK("https://leilaoonline.com.br/lote/detalhe/10071", " MUT-021-2017- 18 GAVETEIROS VOLANTE 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=HYPERLINK("https://leilaoonline.com.br/lote/detalhe/10069", "123")</f>
      </c>
      <c r="B127" s="4" t="s">
        <f>=HYPERLINK("https://leilaoonline.com.br/lote/detalhe/10069", " MUT-022-2017- 9 - ESTAÇÃO DE TRABALHO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=HYPERLINK("https://leilaoonline.com.br/lote/detalhe/10073", "124")</f>
      </c>
      <c r="B128" s="4" t="s">
        <f>=HYPERLINK("https://leilaoonline.com.br/lote/detalhe/10073", " MUT-025-2017- 17 - ITENS  4 ARMÁRIO BAIXO, 1 SOFÁ, 2 ESTAÇÃO TRABALHO S/ PÉ, E 1 GAVETEIRO VOLANTE")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=HYPERLINK("https://leilaoonline.com.br/lote/detalhe/10149", "125")</f>
      </c>
      <c r="B129" s="4" t="s">
        <f>=HYPERLINK("https://leilaoonline.com.br/lote/detalhe/10149", "082-1167-2017 - DIVERSAS CORREIA TRANSPORTADORA - VEJA DESCRITIVO DE ITENS")</f>
      </c>
      <c r="C129" s="4" t="inlineStr">
        <is>
          <t>Não vendido</t>
        </is>
      </c>
      <c r="D129" s="4" t="inlineStr">
        <is>
          <t>13</t>
        </is>
      </c>
      <c r="E129" s="5" t="inlineStr">
        <is>
          <t>11.500,00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=HYPERLINK("https://leilaoonline.com.br/lote/detalhe/10150", "126")</f>
      </c>
      <c r="B130" s="4" t="s">
        <f>=HYPERLINK("https://leilaoonline.com.br/lote/detalhe/10150", "082-1171-2017 - 37  CAVALETES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=HYPERLINK("https://leilaoonline.com.br/lote/detalhe/10030", "127")</f>
      </c>
      <c r="B131" s="4" t="s">
        <f>=HYPERLINK("https://leilaoonline.com.br/lote/detalhe/10030", " 082-1154-2017 - 8 ITENS DIVERSOS - FORNO E BALÇÃO DE DISTRIBUIÇÃO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750,00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=HYPERLINK("https://leilaoonline.com.br/lote/detalhe/10035", "128")</f>
      </c>
      <c r="B132" s="4" t="s">
        <f>=HYPERLINK("https://leilaoonline.com.br/lote/detalhe/10035", " 082-1155-2017 - 5 ITENS DIVERSOS - CENTRIFUGA DE LEGUMES - BALÇÃO DE DISTRIBUIÇÃO - ")</f>
      </c>
      <c r="C132" s="4" t="inlineStr">
        <is>
          <t>Não vendido</t>
        </is>
      </c>
      <c r="D132" s="4" t="inlineStr">
        <is>
          <t>4</t>
        </is>
      </c>
      <c r="E132" s="5" t="inlineStr">
        <is>
          <t>1.200,00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=HYPERLINK("https://leilaoonline.com.br/lote/detalhe/10036", "129")</f>
      </c>
      <c r="B133" s="4" t="s">
        <f>=HYPERLINK("https://leilaoonline.com.br/lote/detalhe/10036", " 082-1156-2017 - 7 ITENS DIVERSOS - CARRO PARA TRANSPORTE; FOGÃO A GÁS E OUTROS")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550,00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=HYPERLINK("https://leilaoonline.com.br/lote/detalhe/10037", "130")</f>
      </c>
      <c r="B134" s="4" t="s">
        <f>=HYPERLINK("https://leilaoonline.com.br/lote/detalhe/10037", " 082-1157-2017 - 8 ITENS DIVERSOS - BALÇÃ DE DISTRUIÇÃO ; CARRO TRANSPORTADOR E OUTROS 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750,00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=HYPERLINK("https://leilaoonline.com.br/lote/detalhe/10038", "131")</f>
      </c>
      <c r="B135" s="4" t="s">
        <f>=HYPERLINK("https://leilaoonline.com.br/lote/detalhe/10038", " 082-1158-2017 - 7 ITENS DIVERSOS -  BALÇÃO DE DISTRIBUIÇÃO ; CARRO TRANSPORTADOR E OUTROS 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750,00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=HYPERLINK("https://leilaoonline.com.br/lote/detalhe/10039", "132")</f>
      </c>
      <c r="B136" s="4" t="s">
        <f>=HYPERLINK("https://leilaoonline.com.br/lote/detalhe/10039", " 082-1159-2017 - 5 ITENS DIVERSOS - BALÇÃO DE DISTRIBUIÇÃO; CARRO TRANSPORTADOR - VEJA DESCRITIVO DE ITENS 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750,00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=HYPERLINK("https://leilaoonline.com.br/lote/detalhe/10040", "133")</f>
      </c>
      <c r="B137" s="4" t="s">
        <f>=HYPERLINK("https://leilaoonline.com.br/lote/detalhe/10040", " 082-1160-2017 - 8 ITENS DIVERSOS - CHAPA A GÁS- MESA EM INOX E OUTROS -VEJA DISCRITIVO DE ITENS")</f>
      </c>
      <c r="C137" s="4" t="inlineStr">
        <is>
          <t>Não vendido</t>
        </is>
      </c>
      <c r="D137" s="4" t="inlineStr">
        <is>
          <t>12</t>
        </is>
      </c>
      <c r="E137" s="5" t="inlineStr">
        <is>
          <t>2.400,00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=HYPERLINK("https://leilaoonline.com.br/lote/detalhe/10041", "134")</f>
      </c>
      <c r="B138" s="4" t="s">
        <f>=HYPERLINK("https://leilaoonline.com.br/lote/detalhe/10041", " 082-1162-2017 - 6 ITENS DIVERSOS - REFRIGERADOR VERTICAL- FRITADEIRA E OUTROS -VEJA DESCRITIVO DE ITENS ")</f>
      </c>
      <c r="C138" s="4" t="inlineStr">
        <is>
          <t>Não vendido</t>
        </is>
      </c>
      <c r="D138" s="4" t="inlineStr">
        <is>
          <t>9</t>
        </is>
      </c>
      <c r="E138" s="5" t="inlineStr">
        <is>
          <t>1.950,00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=HYPERLINK("https://leilaoonline.com.br/lote/detalhe/10042", "135")</f>
      </c>
      <c r="B139" s="4" t="s">
        <f>=HYPERLINK("https://leilaoonline.com.br/lote/detalhe/10042", " 082-1163-2017 - 7 CHAPAS DE GÁS - VEJA DESCRITIVO DE ITENS 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850,00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=HYPERLINK("https://leilaoonline.com.br/lote/detalhe/10164", "136")</f>
      </c>
      <c r="B140" s="4" t="s">
        <f>=HYPERLINK("https://leilaoonline.com.br/lote/detalhe/10164", "SLB-045-2017 - 1 CAVALETE, ROLETES CELULAS DE CARGAS PARA BALANÇA DE CORREIA TRANSPORTADORA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=HYPERLINK("https://leilaoonline.com.br/lote/detalhe/10165", "137")</f>
      </c>
      <c r="B141" s="4" t="s">
        <f>=HYPERLINK("https://leilaoonline.com.br/lote/detalhe/10165", "SLB-048-2017 -805 ITENS DIVERSOS -  EIXO ; ARRUELA ; RETENTOR; MANGUEIRA HIDRAUL; FILTRO FLUIDO; SELO E OUTROS ")</f>
      </c>
      <c r="C141" s="4" t="inlineStr">
        <is>
          <t>Não vendido</t>
        </is>
      </c>
      <c r="D141" s="4" t="inlineStr">
        <is>
          <t>5</t>
        </is>
      </c>
      <c r="E141" s="5" t="inlineStr">
        <is>
          <t>1.800,00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=HYPERLINK("https://leilaoonline.com.br/lote/detalhe/10172", "138")</f>
      </c>
      <c r="B142" s="4" t="s">
        <f>=HYPERLINK("https://leilaoonline.com.br/lote/detalhe/10172", "MUT-026-2017 - NOTEBOOK, DESKTOP, MONITOR E CAFETEIRA VEJA DESCRITIVO DE ITENS")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=HYPERLINK("https://leilaoonline.com.br/lote/detalhe/10173", "139")</f>
      </c>
      <c r="B143" s="4" t="s">
        <f>=HYPERLINK("https://leilaoonline.com.br/lote/detalhe/10173", "SLB-047-2017 - 20 ITENS REDUTOR, CILINDRO HIDRAULICO E OUTROS VEJA DESCRITIVO DE ITENS")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=HYPERLINK("https://leilaoonline.com.br/lote/detalhe/10043", "150")</f>
      </c>
      <c r="B144" s="4" t="s">
        <f>=HYPERLINK("https://leilaoonline.com.br/lote/detalhe/10043", " BRU-SD8001-2017 - 1 SONDA PROMINAS GPM 15-US; ANO 2008")</f>
      </c>
      <c r="C144" s="4" t="inlineStr">
        <is>
          <t>Não vendido</t>
        </is>
      </c>
      <c r="D144" s="4" t="inlineStr">
        <is>
          <t>174</t>
        </is>
      </c>
      <c r="E144" s="5" t="inlineStr">
        <is>
          <t>41.300,00</t>
        </is>
      </c>
      <c r="F14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2026-04-19T13:26:40.00Z</dcterms:created>
  <dc:creator>Tellks Tecnologia</dc:creator>
  <cp:revision>0</cp:revision>
</cp:coreProperties>
</file>