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Empilhadeira • Carretas • Cam. M. Benz, Ford, Chev. • Impl. Agrícs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=HYPERLINK("https://leilaoonline.com.br/lote/detalhe/146504", "001")</f>
      </c>
      <c r="B11" s="4" t="s">
        <f>=HYPERLINK("https://leilaoonline.com.br/lote/detalhe/146504", "CAMINHÃO M.BENZ/AXOR 2644S6X4; 2017/2018; BRANCA; DIESEL - APROX. 148 MIL KM")</f>
      </c>
      <c r="C11" s="4" t="inlineStr">
        <is>
          <t>Não vendido</t>
        </is>
      </c>
      <c r="D11" s="4" t="inlineStr">
        <is>
          <t>81</t>
        </is>
      </c>
      <c r="E11" s="5" t="inlineStr">
        <is>
          <t>300.000,00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=HYPERLINK("https://leilaoonline.com.br/lote/detalhe/146494", "002")</f>
      </c>
      <c r="B12" s="4" t="s">
        <f>=HYPERLINK("https://leilaoonline.com.br/lote/detalhe/146494", "CAMINHÃO M. BENZ/1111; 1968/1968; AZUL; DIESEL; TURBINADO - FUNCIONANDO")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=HYPERLINK("https://leilaoonline.com.br/lote/detalhe/146495", "003")</f>
      </c>
      <c r="B13" s="4" t="s">
        <f>=HYPERLINK("https://leilaoonline.com.br/lote/detalhe/146495", "CAMINHÃO FORD/CARGO 712; 2009/2009; PRATA; DIESEL; PLATAFORMA GUINCHO - FUNCIONANDO")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119.300,00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=HYPERLINK("https://leilaoonline.com.br/lote/detalhe/146496", "004")</f>
      </c>
      <c r="B14" s="4" t="s">
        <f>=HYPERLINK("https://leilaoonline.com.br/lote/detalhe/146496", "CAMINHÃO M. BENZ/L 608 D; 1976/1976; VERMELHA; DIESEL - FUNCIONANDO")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18.500,00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=HYPERLINK("https://leilaoonline.com.br/lote/detalhe/146506", "005")</f>
      </c>
      <c r="B15" s="4" t="s">
        <f>=HYPERLINK("https://leilaoonline.com.br/lote/detalhe/146506", "CAMINHÃO MERCEDES BENZ/L 2013; 1981/1981; AMARELA; DIESEL; TURBINADO; HIDRÁULICO - FUNCIONANDO")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29.500,00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=HYPERLINK("https://leilaoonline.com.br/lote/detalhe/146499", "006")</f>
      </c>
      <c r="B16" s="4" t="s">
        <f>=HYPERLINK("https://leilaoonline.com.br/lote/detalhe/146499", "CAMINHÃO M. BENZ/L 1113; 1980/1980; VERMELHA; DIESEL - FUNCIONANDO")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21.000,00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=HYPERLINK("https://leilaoonline.com.br/lote/detalhe/146505", "007")</f>
      </c>
      <c r="B17" s="4" t="s">
        <f>=HYPERLINK("https://leilaoonline.com.br/lote/detalhe/146505", "CAMINHÃO M. BENZ/L 1516; 1981/1983; VERMELHA; DIESEL; TURBINAS HIDRÁULICAS")</f>
      </c>
      <c r="C17" s="4" t="inlineStr">
        <is>
          <t>Não vendido</t>
        </is>
      </c>
      <c r="D17" s="4" t="inlineStr">
        <is>
          <t>32</t>
        </is>
      </c>
      <c r="E17" s="5" t="inlineStr">
        <is>
          <t>43.000,00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=HYPERLINK("https://leilaoonline.com.br/lote/detalhe/146492", "008")</f>
      </c>
      <c r="B18" s="4" t="s">
        <f>=HYPERLINK("https://leilaoonline.com.br/lote/detalhe/146492", "CAMINHÃO MERCEDES BENZ 1113; 1969/1969; VERDE; DIESEL")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18.000,00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=HYPERLINK("https://leilaoonline.com.br/lote/detalhe/147214", "009")</f>
      </c>
      <c r="B19" s="4" t="s">
        <f>=HYPERLINK("https://leilaoonline.com.br/lote/detalhe/147214", "CAMINHÃO M.BENZ/L 1313; TRUCK; 1971/1971; AMARELA; DIESEL - FUNCIONANDO")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33.000,00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=HYPERLINK("https://leilaoonline.com.br/lote/detalhe/146497", "010")</f>
      </c>
      <c r="B20" s="4" t="s">
        <f>=HYPERLINK("https://leilaoonline.com.br/lote/detalhe/146497", "CAMINHÃO FORD/FORD 13000; 1986/1986; VERMELHA; DIESEL; TURBINADO; HIDRÁULICO; MOTOR MWM299 6CC")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30.500,00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=HYPERLINK("https://leilaoonline.com.br/lote/detalhe/148209", "011")</f>
      </c>
      <c r="B21" s="4" t="s">
        <f>=HYPERLINK("https://leilaoonline.com.br/lote/detalhe/148209", "I/TOYOTA HILUX CD4X2 SRV; 2006/2007; PRETA; DIESEL - FUNCIONANDO")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71.000,00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=HYPERLINK("https://leilaoonline.com.br/lote/detalhe/146501", "012")</f>
      </c>
      <c r="B22" s="4" t="s">
        <f>=HYPERLINK("https://leilaoonline.com.br/lote/detalhe/146501", "CAMIONETA GM/CHEVROLET D10; 1984/1984; BRANCA; DIESEL - FUNCIONANDO")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16.000,00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=HYPERLINK("https://leilaoonline.com.br/lote/detalhe/147385", "015")</f>
      </c>
      <c r="B23" s="4" t="s">
        <f>=HYPERLINK("https://leilaoonline.com.br/lote/detalhe/147385", "BRITADOR CONICO")</f>
      </c>
      <c r="C23" s="4" t="inlineStr">
        <is>
          <t>Não vendido</t>
        </is>
      </c>
      <c r="D23" s="4" t="inlineStr">
        <is>
          <t>40</t>
        </is>
      </c>
      <c r="E23" s="5" t="inlineStr">
        <is>
          <t>169.500,00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=HYPERLINK("https://leilaoonline.com.br/lote/detalhe/146500", "016")</f>
      </c>
      <c r="B24" s="4" t="s">
        <f>=HYPERLINK("https://leilaoonline.com.br/lote/detalhe/146500", "MUNK DE 3 LANÇAS HIDRÁULICAS E 2 MANUAIS")</f>
      </c>
      <c r="C24" s="4" t="inlineStr">
        <is>
          <t>Não vendido</t>
        </is>
      </c>
      <c r="D24" s="4" t="inlineStr">
        <is>
          <t>149</t>
        </is>
      </c>
      <c r="E24" s="5" t="inlineStr">
        <is>
          <t>61.000,00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=HYPERLINK("https://leilaoonline.com.br/lote/detalhe/146515", "017")</f>
      </c>
      <c r="B25" s="4" t="s">
        <f>=HYPERLINK("https://leilaoonline.com.br/lote/detalhe/146515", "BRITAGEM MÓVEL; PENEIRA ALIMENTADOR; BRITADOR 60/40 SOBRE RODAS")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85.000,00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=HYPERLINK("https://leilaoonline.com.br/lote/detalhe/146511", "018")</f>
      </c>
      <c r="B26" s="4" t="s">
        <f>=HYPERLINK("https://leilaoonline.com.br/lote/detalhe/146511", "BRITADOR 62/40 FAÇO")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=HYPERLINK("https://leilaoonline.com.br/lote/detalhe/146516", "019")</f>
      </c>
      <c r="B27" s="4" t="s">
        <f>=HYPERLINK("https://leilaoonline.com.br/lote/detalhe/146516", "REBOQUE/TRES SRTA 2; 1999/2000; BRANCA - (SERÁ VENDIDA SOMENTE A PRANCHA - CAVALO NÃO FAZ PARTE DO LOTE)")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44.500,00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=HYPERLINK("https://leilaoonline.com.br/lote/detalhe/147384", "020")</f>
      </c>
      <c r="B28" s="4" t="s">
        <f>=HYPERLINK("https://leilaoonline.com.br/lote/detalhe/147384", "veja o vídeo!! BOBCAT; MOTOR AGRALE 2CC; ANO INDEFINIDO - FUNCIONANDO")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25.500,00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=HYPERLINK("https://leilaoonline.com.br/lote/detalhe/147383", "021")</f>
      </c>
      <c r="B29" s="4" t="s">
        <f>=HYPERLINK("https://leilaoonline.com.br/lote/detalhe/147383", "veja o vídeo!! EMPILHADEIRA CLARK PARA 1.500KG; ANO INDEFINIDO - FUNCIONANDO")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26.000,00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=HYPERLINK("https://leilaoonline.com.br/lote/detalhe/147382", "022")</f>
      </c>
      <c r="B30" s="4" t="s">
        <f>=HYPERLINK("https://leilaoonline.com.br/lote/detalhe/147382", "veja o vídeo!! PÁ CARREGADEIRA  FIATALLIS 134 BR; ANO INDEFINIDO; MOTOR MERCEDES; FREIO À AR; COM GARFO DE PALET E CONCHA")</f>
      </c>
      <c r="C30" s="4" t="inlineStr">
        <is>
          <t>Não vendido</t>
        </is>
      </c>
      <c r="D30" s="4" t="inlineStr">
        <is>
          <t>33</t>
        </is>
      </c>
      <c r="E30" s="5" t="inlineStr">
        <is>
          <t>51.000,00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=HYPERLINK("https://leilaoonline.com.br/lote/detalhe/146512", "023")</f>
      </c>
      <c r="B31" s="4" t="s">
        <f>=HYPERLINK("https://leilaoonline.com.br/lote/detalhe/146512", "veja o vídeo!! PÁ CARREGADEIRA; CATERPILLAR 930; ANO 1985; FREIO A DISCO - FUNCIONANDO")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44.500,00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=HYPERLINK("https://leilaoonline.com.br/lote/detalhe/146520", "024")</f>
      </c>
      <c r="B32" s="4" t="s">
        <f>=HYPERLINK("https://leilaoonline.com.br/lote/detalhe/146520", "PLANTADEIRA DE CANA - FUNCIONANDO")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=HYPERLINK("https://leilaoonline.com.br/lote/detalhe/146519", "025")</f>
      </c>
      <c r="B33" s="4" t="s">
        <f>=HYPERLINK("https://leilaoonline.com.br/lote/detalhe/146519", "TRATOR ALICHARME 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=HYPERLINK("https://leilaoonline.com.br/lote/detalhe/146889", "026")</f>
      </c>
      <c r="B34" s="4" t="s">
        <f>=HYPERLINK("https://leilaoonline.com.br/lote/detalhe/146889", "veja o vídeo!! TRATOR VALTRA A 850; ANO 2018; COM 4.200HS; CABINADO")</f>
      </c>
      <c r="C34" s="4" t="inlineStr">
        <is>
          <t>Não vendido</t>
        </is>
      </c>
      <c r="D34" s="4" t="inlineStr">
        <is>
          <t>43</t>
        </is>
      </c>
      <c r="E34" s="5" t="inlineStr">
        <is>
          <t>167.500,00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=HYPERLINK("https://leilaoonline.com.br/lote/detalhe/146507", "027")</f>
      </c>
      <c r="B35" s="4" t="s">
        <f>=HYPERLINK("https://leilaoonline.com.br/lote/detalhe/146507", "TRATOR VALMET 65 ID; ANO 74/75 ")</f>
      </c>
      <c r="C35" s="4" t="inlineStr">
        <is>
          <t>Não vendido</t>
        </is>
      </c>
      <c r="D35" s="4" t="inlineStr">
        <is>
          <t>32</t>
        </is>
      </c>
      <c r="E35" s="5" t="inlineStr">
        <is>
          <t>14.750,00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=HYPERLINK("https://leilaoonline.com.br/lote/detalhe/146508", "028")</f>
      </c>
      <c r="B36" s="4" t="s">
        <f>=HYPERLINK("https://leilaoonline.com.br/lote/detalhe/146508", "veja o vídeo!! TRATOR MASSEY FERGUSON 65 X; ANO 71; CANELA REDONDA; 3 MARCHAS")</f>
      </c>
      <c r="C36" s="4" t="inlineStr">
        <is>
          <t>Não vendido</t>
        </is>
      </c>
      <c r="D36" s="4" t="inlineStr">
        <is>
          <t>37</t>
        </is>
      </c>
      <c r="E36" s="5" t="inlineStr">
        <is>
          <t>17.000,00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=HYPERLINK("https://leilaoonline.com.br/lote/detalhe/146510", "029")</f>
      </c>
      <c r="B37" s="4" t="s">
        <f>=HYPERLINK("https://leilaoonline.com.br/lote/detalhe/146510", "TRATOR MASSEY FERGUSON MOD. 35; ANO INDEFINIDO; DIESEL; 4 MARCHAS - FUNCIONANDO")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14.000,00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=HYPERLINK("https://leilaoonline.com.br/lote/detalhe/146513", "031")</f>
      </c>
      <c r="B38" s="4" t="s">
        <f>=HYPERLINK("https://leilaoonline.com.br/lote/detalhe/146513", "TRATOR VALMET 85 ID.; ANO 78")</f>
      </c>
      <c r="C38" s="4" t="inlineStr">
        <is>
          <t>Não vendido</t>
        </is>
      </c>
      <c r="D38" s="4" t="inlineStr">
        <is>
          <t>42</t>
        </is>
      </c>
      <c r="E38" s="5" t="inlineStr">
        <is>
          <t>29.500,00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=HYPERLINK("https://leilaoonline.com.br/lote/detalhe/146514", "032")</f>
      </c>
      <c r="B39" s="4" t="s">
        <f>=HYPERLINK("https://leilaoonline.com.br/lote/detalhe/146514", "TRATOR MASSEY FERGUSON; MODELO 275; ANO 80; FREIO A ÓLEO - FUNCIONANDO")</f>
      </c>
      <c r="C39" s="4" t="inlineStr">
        <is>
          <t>Vendido</t>
        </is>
      </c>
      <c r="D39" s="4" t="inlineStr">
        <is>
          <t>50</t>
        </is>
      </c>
      <c r="E39" s="5" t="inlineStr">
        <is>
          <t>56.500,00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=HYPERLINK("https://leilaoonline.com.br/lote/detalhe/146518", "033")</f>
      </c>
      <c r="B40" s="4" t="s">
        <f>=HYPERLINK("https://leilaoonline.com.br/lote/detalhe/146518", "veja o vídeo!! TRATOR VALTRA BF 75; ANO 2006; 4X2 - FUNCIONANDO")</f>
      </c>
      <c r="C40" s="4" t="inlineStr">
        <is>
          <t>Não vendido</t>
        </is>
      </c>
      <c r="D40" s="4" t="inlineStr">
        <is>
          <t>50</t>
        </is>
      </c>
      <c r="E40" s="5" t="inlineStr">
        <is>
          <t>39.500,00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=HYPERLINK("https://leilaoonline.com.br/lote/detalhe/146522", "035")</f>
      </c>
      <c r="B41" s="4" t="s">
        <f>=HYPERLINK("https://leilaoonline.com.br/lote/detalhe/146522", "TRATOR MASSEY FERGUSON 55X; EMBREAGEM DUPLA; 4 MARCHAS - FUNCIONANDO")</f>
      </c>
      <c r="C41" s="4" t="inlineStr">
        <is>
          <t>Não vendido</t>
        </is>
      </c>
      <c r="D41" s="4" t="inlineStr">
        <is>
          <t>39</t>
        </is>
      </c>
      <c r="E41" s="5" t="inlineStr">
        <is>
          <t>27.000,00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=HYPERLINK("https://leilaoonline.com.br/lote/detalhe/146784", "036")</f>
      </c>
      <c r="B42" s="4" t="s">
        <f>=HYPERLINK("https://leilaoonline.com.br/lote/detalhe/146784", "TRATOR CBT 2080; ANO 82; MOTOR MERCEDES - FUNCIONANDO")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16.500,00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=HYPERLINK("https://leilaoonline.com.br/lote/detalhe/146523", "037")</f>
      </c>
      <c r="B43" s="4" t="s">
        <f>=HYPERLINK("https://leilaoonline.com.br/lote/detalhe/146523", "TRATOR MASSEY FERGUSON 65X; ANO 1970 - FUNCIONANDO")</f>
      </c>
      <c r="C43" s="4" t="inlineStr">
        <is>
          <t>Não vendido</t>
        </is>
      </c>
      <c r="D43" s="4" t="inlineStr">
        <is>
          <t>48</t>
        </is>
      </c>
      <c r="E43" s="5" t="inlineStr">
        <is>
          <t>32.000,00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=HYPERLINK("https://leilaoonline.com.br/lote/detalhe/146524", "038")</f>
      </c>
      <c r="B44" s="4" t="s">
        <f>=HYPERLINK("https://leilaoonline.com.br/lote/detalhe/146524", "TRATOR VALMET KD112; SEM IDENTIFICAÇÃO DE ANO; COM DIREÇÃO HIDRÁULICA - FUNCIONANDO")</f>
      </c>
      <c r="C44" s="4" t="inlineStr">
        <is>
          <t>Não vendido</t>
        </is>
      </c>
      <c r="D44" s="4" t="inlineStr">
        <is>
          <t>17</t>
        </is>
      </c>
      <c r="E44" s="5" t="inlineStr">
        <is>
          <t>12.500,00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=HYPERLINK("https://leilaoonline.com.br/lote/detalhe/146786", "039")</f>
      </c>
      <c r="B45" s="4" t="s">
        <f>=HYPERLINK("https://leilaoonline.com.br/lote/detalhe/146786", "TRATOR MASSEY FERGUSON 65X; ANO 73; CANELA QUADRADA; 3 MARCHAS - FUNCIONANDO")</f>
      </c>
      <c r="C45" s="4" t="inlineStr">
        <is>
          <t>Não vendido</t>
        </is>
      </c>
      <c r="D45" s="4" t="inlineStr">
        <is>
          <t>55</t>
        </is>
      </c>
      <c r="E45" s="5" t="inlineStr">
        <is>
          <t>37.000,00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=HYPERLINK("https://leilaoonline.com.br/lote/detalhe/148481", "041")</f>
      </c>
      <c r="B46" s="4" t="s">
        <f>=HYPERLINK("https://leilaoonline.com.br/lote/detalhe/148481", "150 UNIDADES DE TUBOS DE 7 POLEGADAS; ENGATE RÁPIDO; AÇO ZINCADO")</f>
      </c>
      <c r="C46" s="4" t="inlineStr">
        <is>
          <t>Não vendido</t>
        </is>
      </c>
      <c r="D46" s="4" t="inlineStr">
        <is>
          <t>38</t>
        </is>
      </c>
      <c r="E46" s="5" t="inlineStr">
        <is>
          <t>51.500,00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=HYPERLINK("https://leilaoonline.com.br/lote/detalhe/146525", "042")</f>
      </c>
      <c r="B47" s="4" t="s">
        <f>=HYPERLINK("https://leilaoonline.com.br/lote/detalhe/146525", "PLANTA DE BRITAGEM")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=HYPERLINK("https://leilaoonline.com.br/lote/detalhe/146529", "043")</f>
      </c>
      <c r="B48" s="4" t="s">
        <f>=HYPERLINK("https://leilaoonline.com.br/lote/detalhe/146529", "veja o vídeo!! 50 TONELADAS DE TUBOS DE 8.10.12.14 POLEGADAS; COMPRIMENTO DE 8 M E 12 M - Lance por kg")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4,00</t>
        </is>
      </c>
      <c r="F48" s="4" t="inlineStr">
        <is>
          <t>0.50</t>
        </is>
      </c>
    </row>
    <row collapsed="false" customFormat="false" customHeight="false" hidden="false" ht="12.1" outlineLevel="0" r="49">
      <c r="A49" s="5" t="s">
        <f>=HYPERLINK("https://leilaoonline.com.br/lote/detalhe/146787", "044")</f>
      </c>
      <c r="B49" s="4" t="s">
        <f>=HYPERLINK("https://leilaoonline.com.br/lote/detalhe/146787", "SAIDER MARCA FACHINI 7000X2; 4X2; 80 ASSOALHO CHAPEADO")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=HYPERLINK("https://leilaoonline.com.br/lote/detalhe/146528", "045")</f>
      </c>
      <c r="B50" s="4" t="s">
        <f>=HYPERLINK("https://leilaoonline.com.br/lote/detalhe/146528", "REB/KRONE; 1994/1994; BRANCA; CAÇAMBA 3 EIXOS")</f>
      </c>
      <c r="C50" s="4" t="inlineStr">
        <is>
          <t>Não vendido</t>
        </is>
      </c>
      <c r="D50" s="4" t="inlineStr">
        <is>
          <t>20</t>
        </is>
      </c>
      <c r="E50" s="5" t="inlineStr">
        <is>
          <t>48.000,00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=HYPERLINK("https://leilaoonline.com.br/lote/detalhe/146532", "046")</f>
      </c>
      <c r="B51" s="4" t="s">
        <f>=HYPERLINK("https://leilaoonline.com.br/lote/detalhe/146532", "REB/FNV FRUEHAUF; 1974/1974; PRETA; PARA 30 MIL LITROS; TODA EM AÇO INÓX; PESO DO TANQUE 11 TONELADAS")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50.000,00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=HYPERLINK("https://leilaoonline.com.br/lote/detalhe/146534", "047")</f>
      </c>
      <c r="B52" s="4" t="s">
        <f>=HYPERLINK("https://leilaoonline.com.br/lote/detalhe/146534", "LOTE DE SUCATA DE CAMPANA; 25.000KG")</f>
      </c>
      <c r="C52" s="4" t="inlineStr">
        <is>
          <t>Não vendido</t>
        </is>
      </c>
      <c r="D52" s="4" t="inlineStr">
        <is>
          <t>153</t>
        </is>
      </c>
      <c r="E52" s="5" t="inlineStr">
        <is>
          <t>41.000,00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=HYPERLINK("https://leilaoonline.com.br/lote/detalhe/146531", "048")</f>
      </c>
      <c r="B53" s="4" t="s">
        <f>=HYPERLINK("https://leilaoonline.com.br/lote/detalhe/146531", "GERADOR 350 KVA")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=HYPERLINK("https://leilaoonline.com.br/lote/detalhe/146530", "049")</f>
      </c>
      <c r="B54" s="4" t="s">
        <f>=HYPERLINK("https://leilaoonline.com.br/lote/detalhe/146530", "GERADOR DE ENERGIA 210KVA; MOTOR CUMIS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25.000,00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=HYPERLINK("https://leilaoonline.com.br/lote/detalhe/146527", "050")</f>
      </c>
      <c r="B55" s="4" t="s">
        <f>=HYPERLINK("https://leilaoonline.com.br/lote/detalhe/146527", "PARAFUSOS DIVERSOS; PORCA VÁRIAS MEDIDAS (NAS ESPECIFICAÇÕES)")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1,10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=HYPERLINK("https://leilaoonline.com.br/lote/detalhe/146548", "051")</f>
      </c>
      <c r="B56" s="4" t="s">
        <f>=HYPERLINK("https://leilaoonline.com.br/lote/detalhe/146548", "LOTE DE MANGUEIRAS HIDRÁULICAS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=HYPERLINK("https://leilaoonline.com.br/lote/detalhe/146542", "052")</f>
      </c>
      <c r="B57" s="4" t="s">
        <f>=HYPERLINK("https://leilaoonline.com.br/lote/detalhe/146542", "CAÇAMBA VASCULANTE")</f>
      </c>
      <c r="C57" s="4" t="inlineStr">
        <is>
          <t>Vendido</t>
        </is>
      </c>
      <c r="D57" s="4" t="inlineStr">
        <is>
          <t>21</t>
        </is>
      </c>
      <c r="E57" s="5" t="inlineStr">
        <is>
          <t>6.000,00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=HYPERLINK("https://leilaoonline.com.br/lote/detalhe/146536", "053")</f>
      </c>
      <c r="B58" s="4" t="s">
        <f>=HYPERLINK("https://leilaoonline.com.br/lote/detalhe/146536", "CARRETA PARA TRATOR")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1.150,00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=HYPERLINK("https://leilaoonline.com.br/lote/detalhe/146539", "054")</f>
      </c>
      <c r="B59" s="4" t="s">
        <f>=HYPERLINK("https://leilaoonline.com.br/lote/detalhe/146539", "veja o vídeo!! VAGÃO JUMIL JM10.000")</f>
      </c>
      <c r="C59" s="4" t="inlineStr">
        <is>
          <t>Não vendido</t>
        </is>
      </c>
      <c r="D59" s="4" t="inlineStr">
        <is>
          <t>47</t>
        </is>
      </c>
      <c r="E59" s="5" t="inlineStr">
        <is>
          <t>25.000,00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=HYPERLINK("https://leilaoonline.com.br/lote/detalhe/146535", "055")</f>
      </c>
      <c r="B60" s="4" t="s">
        <f>=HYPERLINK("https://leilaoonline.com.br/lote/detalhe/146535", "CARROÇA COM FREIO E ARREIO")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=HYPERLINK("https://leilaoonline.com.br/lote/detalhe/146540", "056")</f>
      </c>
      <c r="B61" s="4" t="s">
        <f>=HYPERLINK("https://leilaoonline.com.br/lote/detalhe/146540", "SAIDER (MEDIDAS: 6,60M DE COMPRIMENTO, 2,60 DE LARGURA; 2,90 DE ALTURA); ASSOALHO CHAPA DE FERRO")</f>
      </c>
      <c r="C61" s="4" t="inlineStr">
        <is>
          <t>Não vendido</t>
        </is>
      </c>
      <c r="D61" s="4" t="inlineStr">
        <is>
          <t>30</t>
        </is>
      </c>
      <c r="E61" s="5" t="inlineStr">
        <is>
          <t>8.250,00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=HYPERLINK("https://leilaoonline.com.br/lote/detalhe/146537", "057")</f>
      </c>
      <c r="B62" s="4" t="s">
        <f>=HYPERLINK("https://leilaoonline.com.br/lote/detalhe/146537", "BAÚ REFRIGERADO; 8M DE COMPRIMENTO; COM GANCHEIRAS PARA FRIGORÍFICO; COM MANGUEIRAS E COMPRESSOR COM SUPORTE PARA MOTOR MERCEDES")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1.450,00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=HYPERLINK("https://leilaoonline.com.br/lote/detalhe/146541", "058")</f>
      </c>
      <c r="B63" s="4" t="s">
        <f>=HYPERLINK("https://leilaoonline.com.br/lote/detalhe/146541", "BÁU ANTONINI (PARA CAMINHÃO VOLKSWAGEN)")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3.750,00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=HYPERLINK("https://leilaoonline.com.br/lote/detalhe/146538", "059")</f>
      </c>
      <c r="B64" s="4" t="s">
        <f>=HYPERLINK("https://leilaoonline.com.br/lote/detalhe/146538", "CARROCERIA DE MADEIRA")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=HYPERLINK("https://leilaoonline.com.br/lote/detalhe/146545", "060")</f>
      </c>
      <c r="B65" s="4" t="s">
        <f>=HYPERLINK("https://leilaoonline.com.br/lote/detalhe/146545", "CARRETA 2 RODAS")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=HYPERLINK("https://leilaoonline.com.br/lote/detalhe/146546", "061")</f>
      </c>
      <c r="B66" s="4" t="s">
        <f>=HYPERLINK("https://leilaoonline.com.br/lote/detalhe/146546", "CARRETA PARA PLANTIO DE CANA")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1.500,00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=HYPERLINK("https://leilaoonline.com.br/lote/detalhe/146543", "062")</f>
      </c>
      <c r="B67" s="4" t="s">
        <f>=HYPERLINK("https://leilaoonline.com.br/lote/detalhe/146543", "CARRETA PARA TRANSPORTE DE PESSOAS")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800,00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=HYPERLINK("https://leilaoonline.com.br/lote/detalhe/146547", "063")</f>
      </c>
      <c r="B68" s="4" t="s">
        <f>=HYPERLINK("https://leilaoonline.com.br/lote/detalhe/146547", "GAIOLA PARA F4000")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=HYPERLINK("https://leilaoonline.com.br/lote/detalhe/146549", "064")</f>
      </c>
      <c r="B69" s="4" t="s">
        <f>=HYPERLINK("https://leilaoonline.com.br/lote/detalhe/146549", "2 CHEGADEIRA DE TERRA")</f>
      </c>
      <c r="C69" s="4" t="inlineStr">
        <is>
          <t>Não vendido</t>
        </is>
      </c>
      <c r="D69" s="4" t="inlineStr">
        <is>
          <t>39</t>
        </is>
      </c>
      <c r="E69" s="5" t="inlineStr">
        <is>
          <t>20.000,00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=HYPERLINK("https://leilaoonline.com.br/lote/detalhe/146544", "065")</f>
      </c>
      <c r="B70" s="4" t="s">
        <f>=HYPERLINK("https://leilaoonline.com.br/lote/detalhe/146544", "GRADE NIVELADORA DE CONTROLE REMOTO 24 DISCOS")</f>
      </c>
      <c r="C70" s="4" t="inlineStr">
        <is>
          <t>Não vendido</t>
        </is>
      </c>
      <c r="D70" s="4" t="inlineStr">
        <is>
          <t>96</t>
        </is>
      </c>
      <c r="E70" s="5" t="inlineStr">
        <is>
          <t>15.100,00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=HYPERLINK("https://leilaoonline.com.br/lote/detalhe/146550", "066")</f>
      </c>
      <c r="B71" s="4" t="s">
        <f>=HYPERLINK("https://leilaoonline.com.br/lote/detalhe/146550", "veja o vídeo!! IMPLEMENTO CATA CAPIM; MARCA SILTOMAC")</f>
      </c>
      <c r="C71" s="4" t="inlineStr">
        <is>
          <t>Não vendido</t>
        </is>
      </c>
      <c r="D71" s="4" t="inlineStr">
        <is>
          <t>13</t>
        </is>
      </c>
      <c r="E71" s="5" t="inlineStr">
        <is>
          <t>7.000,00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=HYPERLINK("https://leilaoonline.com.br/lote/detalhe/146554", "067")</f>
      </c>
      <c r="B72" s="4" t="s">
        <f>=HYPERLINK("https://leilaoonline.com.br/lote/detalhe/146554", "ROÇADEIRA KAMAK; 2.6M DE COMPRIMENTO")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=HYPERLINK("https://leilaoonline.com.br/lote/detalhe/146551", "068")</f>
      </c>
      <c r="B73" s="4" t="s">
        <f>=HYPERLINK("https://leilaoonline.com.br/lote/detalhe/146551", "TANQUE PULVERIZADOR JOHN BEAN; CAPACIDADE 2000L; C/ TANQUE DE FIBRA E PLATAFORMA TRASEIRA")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1.150,00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=HYPERLINK("https://leilaoonline.com.br/lote/detalhe/146553", "069")</f>
      </c>
      <c r="B74" s="4" t="s">
        <f>=HYPERLINK("https://leilaoonline.com.br/lote/detalhe/146553", "ARADO SANTA IZABEL; COM REVERSÍVEL; 3 BACIAS")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=HYPERLINK("https://leilaoonline.com.br/lote/detalhe/146555", "070")</f>
      </c>
      <c r="B75" s="4" t="s">
        <f>=HYPERLINK("https://leilaoonline.com.br/lote/detalhe/146555", "PLAINA PARA TRATOR")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=HYPERLINK("https://leilaoonline.com.br/lote/detalhe/146552", "071")</f>
      </c>
      <c r="B76" s="4" t="s">
        <f>=HYPERLINK("https://leilaoonline.com.br/lote/detalhe/146552", "ADUBADEIRA TATU; 4 LINHAS")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1.150,00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=HYPERLINK("https://leilaoonline.com.br/lote/detalhe/146558", "072")</f>
      </c>
      <c r="B77" s="4" t="s">
        <f>=HYPERLINK("https://leilaoonline.com.br/lote/detalhe/146558", "ROÇADEIRA")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1.300,00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=HYPERLINK("https://leilaoonline.com.br/lote/detalhe/146556", "073")</f>
      </c>
      <c r="B78" s="4" t="s">
        <f>=HYPERLINK("https://leilaoonline.com.br/lote/detalhe/146556", "ELEVADOR PARA CARRETA BIM DE 4 X 0.6 METROS")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=HYPERLINK("https://leilaoonline.com.br/lote/detalhe/146557", "074")</f>
      </c>
      <c r="B79" s="4" t="s">
        <f>=HYPERLINK("https://leilaoonline.com.br/lote/detalhe/146557", "FORRAGEIRA JUMIL")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=HYPERLINK("https://leilaoonline.com.br/lote/detalhe/146559", "075")</f>
      </c>
      <c r="B80" s="4" t="s">
        <f>=HYPERLINK("https://leilaoonline.com.br/lote/detalhe/146559", "3 TRITURADORES; 1 PICADEIRA NOGUEIRA MODELO 6200 + BENEFICIADOR DE ARROZ COM MOTOR ELÉTRICO MARCA NOGUEIRA")</f>
      </c>
      <c r="C80" s="4" t="inlineStr">
        <is>
          <t>Não vendido</t>
        </is>
      </c>
      <c r="D80" s="4" t="inlineStr">
        <is>
          <t>7</t>
        </is>
      </c>
      <c r="E80" s="5" t="inlineStr">
        <is>
          <t>1.900,00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=HYPERLINK("https://leilaoonline.com.br/lote/detalhe/146560", "076")</f>
      </c>
      <c r="B81" s="4" t="s">
        <f>=HYPERLINK("https://leilaoonline.com.br/lote/detalhe/146560", "PICADEIRA DE CANA; COM ESTEIRA")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=HYPERLINK("https://leilaoonline.com.br/lote/detalhe/146561", "077")</f>
      </c>
      <c r="B82" s="4" t="s">
        <f>=HYPERLINK("https://leilaoonline.com.br/lote/detalhe/146561", "CALCAREADEIRA DE 2 RODAS")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=HYPERLINK("https://leilaoonline.com.br/lote/detalhe/146562", "078")</f>
      </c>
      <c r="B83" s="4" t="s">
        <f>=HYPERLINK("https://leilaoonline.com.br/lote/detalhe/146562", "ADUBADEIRA CALCAREADEIRA VICON")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=HYPERLINK("https://leilaoonline.com.br/lote/detalhe/146563", "079")</f>
      </c>
      <c r="B84" s="4" t="s">
        <f>=HYPERLINK("https://leilaoonline.com.br/lote/detalhe/146563", "ROÇADEIRA DE ARRASTO AVARÉ")</f>
      </c>
      <c r="C84" s="4" t="inlineStr">
        <is>
          <t>Não vendido</t>
        </is>
      </c>
      <c r="D84" s="4" t="inlineStr">
        <is>
          <t>4</t>
        </is>
      </c>
      <c r="E84" s="5" t="inlineStr">
        <is>
          <t>1.750,00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=HYPERLINK("https://leilaoonline.com.br/lote/detalhe/146785", "080")</f>
      </c>
      <c r="B85" s="4" t="s">
        <f>=HYPERLINK("https://leilaoonline.com.br/lote/detalhe/146785", "ENSILADEIRA MENTA; ANO 2013 - FUNCIONANDO")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13.500,00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=HYPERLINK("https://leilaoonline.com.br/lote/detalhe/146564", "081")</f>
      </c>
      <c r="B86" s="4" t="s">
        <f>=HYPERLINK("https://leilaoonline.com.br/lote/detalhe/146564", "PLAINA LIMADORA")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2.500,00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=HYPERLINK("https://leilaoonline.com.br/lote/detalhe/146565", "082")</f>
      </c>
      <c r="B87" s="4" t="s">
        <f>=HYPERLINK("https://leilaoonline.com.br/lote/detalhe/146565", "GAIOLA BOIADEIRA; PARA F1000")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=HYPERLINK("https://leilaoonline.com.br/lote/detalhe/146566", "083")</f>
      </c>
      <c r="B88" s="4" t="s">
        <f>=HYPERLINK("https://leilaoonline.com.br/lote/detalhe/146566", "PLANTADEIRA DE PLANTIO DIRETO MARCA SLC 4; LINHAS MODELO 708 + CAIXA DE COMPONENTES")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=HYPERLINK("https://leilaoonline.com.br/lote/detalhe/146570", "084")</f>
      </c>
      <c r="B89" s="4" t="s">
        <f>=HYPERLINK("https://leilaoonline.com.br/lote/detalhe/146570", "GUINCHO PARA TRATOR")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=HYPERLINK("https://leilaoonline.com.br/lote/detalhe/146567", "085")</f>
      </c>
      <c r="B90" s="4" t="s">
        <f>=HYPERLINK("https://leilaoonline.com.br/lote/detalhe/146567", "FURADEIRA DE BANCADA")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2.500,00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=HYPERLINK("https://leilaoonline.com.br/lote/detalhe/146568", "086")</f>
      </c>
      <c r="B91" s="4" t="s">
        <f>=HYPERLINK("https://leilaoonline.com.br/lote/detalhe/146568", "GRADE NIVELADORA ARTICULADA DE 28 DISCOS DE 16''; MARCA PICCIN")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=HYPERLINK("https://leilaoonline.com.br/lote/detalhe/146578", "087")</f>
      </c>
      <c r="B92" s="4" t="s">
        <f>=HYPERLINK("https://leilaoonline.com.br/lote/detalhe/146578", "GRADE ARADORA 14 DISCOS")</f>
      </c>
      <c r="C92" s="4" t="inlineStr">
        <is>
          <t>Vendido</t>
        </is>
      </c>
      <c r="D92" s="4" t="inlineStr">
        <is>
          <t>25</t>
        </is>
      </c>
      <c r="E92" s="5" t="inlineStr">
        <is>
          <t>26.000,00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=HYPERLINK("https://leilaoonline.com.br/lote/detalhe/146569", "088")</f>
      </c>
      <c r="B93" s="4" t="s">
        <f>=HYPERLINK("https://leilaoonline.com.br/lote/detalhe/146569", "LOTE COM 17 UNIDADES DE FERRAMENTAS; MARCA BELZER (NOVAS)")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=HYPERLINK("https://leilaoonline.com.br/lote/detalhe/146573", "089")</f>
      </c>
      <c r="B94" s="4" t="s">
        <f>=HYPERLINK("https://leilaoonline.com.br/lote/detalhe/146573", "BROCA PARA CONCRETO; BOSCH SPEED X; SDS MAX; MEDIDAS 35X800X920MM (NOVA)")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=HYPERLINK("https://leilaoonline.com.br/lote/detalhe/146571", "090")</f>
      </c>
      <c r="B95" s="4" t="s">
        <f>=HYPERLINK("https://leilaoonline.com.br/lote/detalhe/146571", "veja o vídeo!! JETBOOD 5 LUGARES, ANO 2013 ")</f>
      </c>
      <c r="C95" s="4" t="inlineStr">
        <is>
          <t>Não vendido</t>
        </is>
      </c>
      <c r="D95" s="4" t="inlineStr">
        <is>
          <t>7</t>
        </is>
      </c>
      <c r="E95" s="5" t="inlineStr">
        <is>
          <t>23.500,00</t>
        </is>
      </c>
      <c r="F95" s="4" t="inlineStr">
        <is>
          <t>2500.00</t>
        </is>
      </c>
    </row>
    <row collapsed="false" customFormat="false" customHeight="false" hidden="false" ht="12.1" outlineLevel="0" r="96">
      <c r="A96" s="5" t="s">
        <f>=HYPERLINK("https://leilaoonline.com.br/lote/detalhe/146572", "091")</f>
      </c>
      <c r="B96" s="4" t="s">
        <f>=HYPERLINK("https://leilaoonline.com.br/lote/detalhe/146572", "SERRA DE FITA VERTICAL INDUSTRIAL")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=HYPERLINK("https://leilaoonline.com.br/lote/detalhe/146577", "092")</f>
      </c>
      <c r="B97" s="4" t="s">
        <f>=HYPERLINK("https://leilaoonline.com.br/lote/detalhe/146577", "FORRAGEIRA NOGUEIRA")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=HYPERLINK("https://leilaoonline.com.br/lote/detalhe/146574", "093")</f>
      </c>
      <c r="B98" s="4" t="s">
        <f>=HYPERLINK("https://leilaoonline.com.br/lote/detalhe/146574", "BRITADOR DE MANDÍBULA 50/30")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1.750,00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=HYPERLINK("https://leilaoonline.com.br/lote/detalhe/146575", "094")</f>
      </c>
      <c r="B99" s="4" t="s">
        <f>=HYPERLINK("https://leilaoonline.com.br/lote/detalhe/146575", "SULCADOR ADUBADOR; MARCA ROSSETI; C/ 2 ADUBADEIRAS E 2 SULCADORES PARA CANA")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=HYPERLINK("https://leilaoonline.com.br/lote/detalhe/146576", "095")</f>
      </c>
      <c r="B100" s="4" t="s">
        <f>=HYPERLINK("https://leilaoonline.com.br/lote/detalhe/146576", "APLICADOR DE ADUBO E CALCÁRIO DE 4 LINHAS; MARCA KAMAQ + PULVERIZADOR 400L; MARCA CIMABER; EQUIPADO COM BOMBA")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=HYPERLINK("https://leilaoonline.com.br/lote/detalhe/146579", "096")</f>
      </c>
      <c r="B101" s="4" t="s">
        <f>=HYPERLINK("https://leilaoonline.com.br/lote/detalhe/146579", "ADUBADEIRA CALCAREADEIRA; MARCA VICON; MODELO DS1350; DISTRIBUIÇÃO DISCO DUPLO P/ REFORMA")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=HYPERLINK("https://leilaoonline.com.br/lote/detalhe/146580", "097")</f>
      </c>
      <c r="B102" s="4" t="s">
        <f>=HYPERLINK("https://leilaoonline.com.br/lote/detalhe/146580", "CABINE MARCA DMB + CABKIT MARCA MATÃO")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=HYPERLINK("https://leilaoonline.com.br/lote/detalhe/147380", "098")</f>
      </c>
      <c r="B103" s="4" t="s">
        <f>=HYPERLINK("https://leilaoonline.com.br/lote/detalhe/147380", "ROÇADEIRA BALDAN 1,20M; GIRO LIVRE")</f>
      </c>
      <c r="C103" s="4" t="inlineStr">
        <is>
          <t>Não vendido</t>
        </is>
      </c>
      <c r="D103" s="4" t="inlineStr">
        <is>
          <t>6</t>
        </is>
      </c>
      <c r="E103" s="5" t="inlineStr">
        <is>
          <t>1.750,00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=HYPERLINK("https://leilaoonline.com.br/lote/detalhe/146581", "099")</f>
      </c>
      <c r="B104" s="4" t="s">
        <f>=HYPERLINK("https://leilaoonline.com.br/lote/detalhe/146581", "3 CHASSIS DE CARRETA COM RODA SENDO 1 DELES COM TORRE")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1.150,00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=HYPERLINK("https://leilaoonline.com.br/lote/detalhe/146583", "100")</f>
      </c>
      <c r="B105" s="4" t="s">
        <f>=HYPERLINK("https://leilaoonline.com.br/lote/detalhe/146583", "CATA CAPIM")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=HYPERLINK("https://leilaoonline.com.br/lote/detalhe/146582", "101")</f>
      </c>
      <c r="B106" s="4" t="s">
        <f>=HYPERLINK("https://leilaoonline.com.br/lote/detalhe/146582", "SUBSOLADOR 9 HASTES DE CONTROLE REMOTO")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1.500,00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=HYPERLINK("https://leilaoonline.com.br/lote/detalhe/146584", "102")</f>
      </c>
      <c r="B107" s="4" t="s">
        <f>=HYPERLINK("https://leilaoonline.com.br/lote/detalhe/146584", "4 PNEUS (MEDIDA 600-65-28)")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=HYPERLINK("https://leilaoonline.com.br/lote/detalhe/146588", "103")</f>
      </c>
      <c r="B108" s="4" t="s">
        <f>=HYPERLINK("https://leilaoonline.com.br/lote/detalhe/146588", "SUBSOLADOR KAMAK; 3 HASTES")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=HYPERLINK("https://leilaoonline.com.br/lote/detalhe/146585", "104")</f>
      </c>
      <c r="B109" s="4" t="s">
        <f>=HYPERLINK("https://leilaoonline.com.br/lote/detalhe/146585", "7 UNIDADES DE PNEUS 215-17.5")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=HYPERLINK("https://leilaoonline.com.br/lote/detalhe/146586", "105")</f>
      </c>
      <c r="B110" s="4" t="s">
        <f>=HYPERLINK("https://leilaoonline.com.br/lote/detalhe/146586", "11 UNIDADES DE CAIXA DE MARCHA; DIVERSAS; LINHA LEVE")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=HYPERLINK("https://leilaoonline.com.br/lote/detalhe/146587", "106")</f>
      </c>
      <c r="B111" s="4" t="s">
        <f>=HYPERLINK("https://leilaoonline.com.br/lote/detalhe/146587", "41 UNIDADES DE TANQUE DE COMBUSTIVEL; DIVERSOS; LINHA LEVE")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=HYPERLINK("https://leilaoonline.com.br/lote/detalhe/146589", "107")</f>
      </c>
      <c r="B112" s="4" t="s">
        <f>=HYPERLINK("https://leilaoonline.com.br/lote/detalhe/146589", "CONCHA DE HIDRAULICO PARA TRATOR")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1.300,00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=HYPERLINK("https://leilaoonline.com.br/lote/detalhe/146590", "108")</f>
      </c>
      <c r="B113" s="4" t="s">
        <f>=HYPERLINK("https://leilaoonline.com.br/lote/detalhe/146590", "GRADE ARADORA; 14 DISCOS")</f>
      </c>
      <c r="C113" s="4" t="inlineStr">
        <is>
          <t>Vendido</t>
        </is>
      </c>
      <c r="D113" s="4" t="inlineStr">
        <is>
          <t>54</t>
        </is>
      </c>
      <c r="E113" s="5" t="inlineStr">
        <is>
          <t>14.250,00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=HYPERLINK("https://leilaoonline.com.br/lote/detalhe/146591", "109")</f>
      </c>
      <c r="B114" s="4" t="s">
        <f>=HYPERLINK("https://leilaoonline.com.br/lote/detalhe/146591", "GAIOLA BOIADEIRA (DE MERCEDES BENZ 608)")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=HYPERLINK("https://leilaoonline.com.br/lote/detalhe/146592", "110")</f>
      </c>
      <c r="B115" s="4" t="s">
        <f>=HYPERLINK("https://leilaoonline.com.br/lote/detalhe/146592", "BOMBA THEBE MODELO TMDL 27/3")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1.500,00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=HYPERLINK("https://leilaoonline.com.br/lote/detalhe/146593", "111")</f>
      </c>
      <c r="B116" s="4" t="s">
        <f>=HYPERLINK("https://leilaoonline.com.br/lote/detalhe/146593", "CONTAINER MARÍTIMO DE 6 METROS")</f>
      </c>
      <c r="C116" s="4" t="inlineStr">
        <is>
          <t>Não vendido</t>
        </is>
      </c>
      <c r="D116" s="4" t="inlineStr">
        <is>
          <t>4</t>
        </is>
      </c>
      <c r="E116" s="5" t="inlineStr">
        <is>
          <t>2.500,00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=HYPERLINK("https://leilaoonline.com.br/lote/detalhe/146597", "112")</f>
      </c>
      <c r="B117" s="4" t="s">
        <f>=HYPERLINK("https://leilaoonline.com.br/lote/detalhe/146597", "BOMBA IMBIL 100/500/2")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1.150,00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=HYPERLINK("https://leilaoonline.com.br/lote/detalhe/146598", "113")</f>
      </c>
      <c r="B118" s="4" t="s">
        <f>=HYPERLINK("https://leilaoonline.com.br/lote/detalhe/146598", "BOMBA TRATOR LANFRED 700/3")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1.250,00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=HYPERLINK("https://leilaoonline.com.br/lote/detalhe/147381", "114")</f>
      </c>
      <c r="B119" s="4" t="s">
        <f>=HYPERLINK("https://leilaoonline.com.br/lote/detalhe/147381", "BAÚ; ANO 2010 (MEDIDAS: LARGURA 2,60M; ALTURA 2,30M; COMPRIMENTO 8,50M)")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=HYPERLINK("https://leilaoonline.com.br/lote/detalhe/147610", "115")</f>
      </c>
      <c r="B120" s="4" t="s">
        <f>=HYPERLINK("https://leilaoonline.com.br/lote/detalhe/147610", "PLAINA AGRÍCOLA")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1.150,00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=HYPERLINK("https://leilaoonline.com.br/lote/detalhe/147611", "116")</f>
      </c>
      <c r="B121" s="4" t="s">
        <f>=HYPERLINK("https://leilaoonline.com.br/lote/detalhe/147611", "CABINE DE CAMINHONETE MB 180; ANO 1995")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=HYPERLINK("https://leilaoonline.com.br/lote/detalhe/146594", "118")</f>
      </c>
      <c r="B122" s="4" t="s">
        <f>=HYPERLINK("https://leilaoonline.com.br/lote/detalhe/146594", "CONCHA PARA CARREGADEIRA; DE 1.8 METROS DE LARGURA")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=HYPERLINK("https://leilaoonline.com.br/lote/detalhe/146595", "120")</f>
      </c>
      <c r="B123" s="4" t="s">
        <f>=HYPERLINK("https://leilaoonline.com.br/lote/detalhe/146595", "RACK FURAKAWA RACK ABERTO ENTERPRISE 45U")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=HYPERLINK("https://leilaoonline.com.br/lote/detalhe/146596", "121")</f>
      </c>
      <c r="B124" s="4" t="s">
        <f>=HYPERLINK("https://leilaoonline.com.br/lote/detalhe/146596", "AR CONDICIONADO DE JANELA 18.000 BTUS; MARCA SPRINGER; QUENTE E FRIO")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2026-07-13T17:34:10.00Z</dcterms:created>
  <dc:creator>Tellks Tecnologia</dc:creator>
  <cp:revision>0</cp:revision>
</cp:coreProperties>
</file>