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CAT 140H/K - 23 TRATORES E CARREGADEIRAS - 7 COLHEDORAS - TRANSBORDOS E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=HYPERLINK("https://leilaoonline.com.br/lote/detalhe/142436", "026")</f>
      </c>
      <c r="B11" s="4" t="s">
        <f>=HYPERLINK("https://leilaoonline.com.br/lote/detalhe/142436", " COLHEDORA JOHN DEERE  3522, ANO 2013. - FR. 4939. - LOC. IVATÉ/PR")</f>
      </c>
      <c r="C11" s="4" t="inlineStr">
        <is>
          <t>Vendido</t>
        </is>
      </c>
      <c r="D11" s="4" t="inlineStr">
        <is>
          <t>2</t>
        </is>
      </c>
      <c r="E11" s="5" t="inlineStr">
        <is>
          <t>26.000,00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=HYPERLINK("https://leilaoonline.com.br/lote/detalhe/142434", "200")</f>
      </c>
      <c r="B12" s="4" t="s">
        <f>=HYPERLINK("https://leilaoonline.com.br/lote/detalhe/142434", " TRATOR VALTRA BH 180  4X4, ANO 2004. - FR. 2820. - LOC. PARANACITY/PR")</f>
      </c>
      <c r="C12" s="4" t="inlineStr">
        <is>
          <t>Vendido</t>
        </is>
      </c>
      <c r="D12" s="4" t="inlineStr">
        <is>
          <t>77</t>
        </is>
      </c>
      <c r="E12" s="5" t="inlineStr">
        <is>
          <t>109.000,00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=HYPERLINK("https://leilaoonline.com.br/lote/detalhe/142435", "201")</f>
      </c>
      <c r="B13" s="4" t="s">
        <f>=HYPERLINK("https://leilaoonline.com.br/lote/detalhe/142435", " TRATOR VALTRA BH 205, ANO 2012. - FR. 2855. - LOC. PARANACITY/PR")</f>
      </c>
      <c r="C13" s="4" t="inlineStr">
        <is>
          <t>Vendido</t>
        </is>
      </c>
      <c r="D13" s="4" t="inlineStr">
        <is>
          <t>95</t>
        </is>
      </c>
      <c r="E13" s="5" t="inlineStr">
        <is>
          <t>130.000,00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=HYPERLINK("https://leilaoonline.com.br/lote/detalhe/142447", "202")</f>
      </c>
      <c r="B14" s="4" t="s">
        <f>=HYPERLINK("https://leilaoonline.com.br/lote/detalhe/142447", " CP MOTONIVELADORA 140H, ANO 2008. - FR. 18663. - LOC. PARANACITY.PR")</f>
      </c>
      <c r="C14" s="4" t="inlineStr">
        <is>
          <t>Vendido</t>
        </is>
      </c>
      <c r="D14" s="4" t="inlineStr">
        <is>
          <t>146</t>
        </is>
      </c>
      <c r="E14" s="5" t="inlineStr">
        <is>
          <t>276.000,00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=HYPERLINK("https://leilaoonline.com.br/lote/detalhe/142440", "203")</f>
      </c>
      <c r="B15" s="4" t="s">
        <f>=HYPERLINK("https://leilaoonline.com.br/lote/detalhe/142440", " SN TRANSB. VT10 BI TANDEM, ANO 2014. - FR. 31000. - LOC. PARANACITY/PR")</f>
      </c>
      <c r="C15" s="4" t="inlineStr">
        <is>
          <t>Vendido</t>
        </is>
      </c>
      <c r="D15" s="4" t="inlineStr">
        <is>
          <t>7</t>
        </is>
      </c>
      <c r="E15" s="5" t="inlineStr">
        <is>
          <t>16.000,00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=HYPERLINK("https://leilaoonline.com.br/lote/detalhe/142499", "204")</f>
      </c>
      <c r="B16" s="4" t="s">
        <f>=HYPERLINK("https://leilaoonline.com.br/lote/detalhe/142499", " SN TRANSBORDO VT8, ANO 2010. - FR. 15220328. - LOC. PARANACITY/PR")</f>
      </c>
      <c r="C16" s="4" t="inlineStr">
        <is>
          <t>Vendido</t>
        </is>
      </c>
      <c r="D16" s="4" t="inlineStr">
        <is>
          <t>1</t>
        </is>
      </c>
      <c r="E16" s="5" t="inlineStr">
        <is>
          <t>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=HYPERLINK("https://leilaoonline.com.br/lote/detalhe/142474", "205")</f>
      </c>
      <c r="B17" s="4" t="s">
        <f>=HYPERLINK("https://leilaoonline.com.br/lote/detalhe/142474", " SN TRANSBORDO VT8, ANO 2012. - FR. 15220304. - LOC. PARANACITY/PR")</f>
      </c>
      <c r="C17" s="4" t="inlineStr">
        <is>
          <t>Vendido</t>
        </is>
      </c>
      <c r="D17" s="4" t="inlineStr">
        <is>
          <t>1</t>
        </is>
      </c>
      <c r="E17" s="5" t="inlineStr">
        <is>
          <t>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=HYPERLINK("https://leilaoonline.com.br/lote/detalhe/142433", "206")</f>
      </c>
      <c r="B18" s="4" t="s">
        <f>=HYPERLINK("https://leilaoonline.com.br/lote/detalhe/142433", " AT TRANSBORDO ATA 10500, ANO 2014. - FR. 31004. - LOC. PARANACITY/PR")</f>
      </c>
      <c r="C18" s="4" t="inlineStr">
        <is>
          <t>Vendido</t>
        </is>
      </c>
      <c r="D18" s="4" t="inlineStr">
        <is>
          <t>1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=HYPERLINK("https://leilaoonline.com.br/lote/detalhe/142496", "208")</f>
      </c>
      <c r="B19" s="4" t="s">
        <f>=HYPERLINK("https://leilaoonline.com.br/lote/detalhe/142496", " SN TRANSB. VT10 BI TANDEM, ANO 2012. - FR. 15220331. - LOC. PARANACITY/PR")</f>
      </c>
      <c r="C19" s="4" t="inlineStr">
        <is>
          <t>Vendido</t>
        </is>
      </c>
      <c r="D19" s="4" t="inlineStr">
        <is>
          <t>3</t>
        </is>
      </c>
      <c r="E19" s="5" t="inlineStr">
        <is>
          <t>12.000,00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=HYPERLINK("https://leilaoonline.com.br/lote/detalhe/142442", "209")</f>
      </c>
      <c r="B20" s="4" t="s">
        <f>=HYPERLINK("https://leilaoonline.com.br/lote/detalhe/142442", " US TRANSB. TCP-US-752700, ANO 2010. - FR. 31046. - LOC. PARANACITY/PR")</f>
      </c>
      <c r="C20" s="4" t="inlineStr">
        <is>
          <t>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=HYPERLINK("https://leilaoonline.com.br/lote/detalhe/142446", "210")</f>
      </c>
      <c r="B21" s="4" t="s">
        <f>=HYPERLINK("https://leilaoonline.com.br/lote/detalhe/142446", " CP MOTONIVELADORA 140K, ANO 2011. - FR. 2736. - LOC. PARANACITY/PR")</f>
      </c>
      <c r="C21" s="4" t="inlineStr">
        <is>
          <t>Vendido</t>
        </is>
      </c>
      <c r="D21" s="4" t="inlineStr">
        <is>
          <t>35</t>
        </is>
      </c>
      <c r="E21" s="5" t="inlineStr">
        <is>
          <t>234.000,00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=HYPERLINK("https://leilaoonline.com.br/lote/detalhe/142495", "211")</f>
      </c>
      <c r="B22" s="4" t="s">
        <f>=HYPERLINK("https://leilaoonline.com.br/lote/detalhe/142495", " SN TRANSBORDO VT8, ANO 2014. - FR. 15220320. - LOC. PARANACITY/PR")</f>
      </c>
      <c r="C22" s="4" t="inlineStr">
        <is>
          <t>Vendido</t>
        </is>
      </c>
      <c r="D22" s="4" t="inlineStr">
        <is>
          <t>3</t>
        </is>
      </c>
      <c r="E22" s="5" t="inlineStr">
        <is>
          <t>12.000,00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=HYPERLINK("https://leilaoonline.com.br/lote/detalhe/142487", "212")</f>
      </c>
      <c r="B23" s="4" t="s">
        <f>=HYPERLINK("https://leilaoonline.com.br/lote/detalhe/142487", " SN TRANSBORDO VT8, ANO 2012. - FR. 15220302. - LOC. PARANACITY/PR")</f>
      </c>
      <c r="C23" s="4" t="inlineStr">
        <is>
          <t>Vendido</t>
        </is>
      </c>
      <c r="D23" s="4" t="inlineStr">
        <is>
          <t>2</t>
        </is>
      </c>
      <c r="E23" s="5" t="inlineStr">
        <is>
          <t>11.000,00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=HYPERLINK("https://leilaoonline.com.br/lote/detalhe/142493", "213")</f>
      </c>
      <c r="B24" s="4" t="s">
        <f>=HYPERLINK("https://leilaoonline.com.br/lote/detalhe/142493", " TRATOR VALTRA BH 145 4X4, ANO 2012. - FR. 13090042. - LOC. PARANACITY/PR")</f>
      </c>
      <c r="C24" s="4" t="inlineStr">
        <is>
          <t>Vendido</t>
        </is>
      </c>
      <c r="D24" s="4" t="inlineStr">
        <is>
          <t>105</t>
        </is>
      </c>
      <c r="E24" s="5" t="inlineStr">
        <is>
          <t>147.000,00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=HYPERLINK("https://leilaoonline.com.br/lote/detalhe/142498", "215")</f>
      </c>
      <c r="B25" s="4" t="s">
        <f>=HYPERLINK("https://leilaoonline.com.br/lote/detalhe/142498", " SN TRANSBORDO VT8, ANO 2008. - FR. 15220271. - LOC. PARANACITY/PR")</f>
      </c>
      <c r="C25" s="4" t="inlineStr">
        <is>
          <t>Vendido</t>
        </is>
      </c>
      <c r="D25" s="4" t="inlineStr">
        <is>
          <t>2</t>
        </is>
      </c>
      <c r="E25" s="5" t="inlineStr">
        <is>
          <t>11.000,00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=HYPERLINK("https://leilaoonline.com.br/lote/detalhe/142461", "216")</f>
      </c>
      <c r="B26" s="4" t="s">
        <f>=HYPERLINK("https://leilaoonline.com.br/lote/detalhe/142461", " SN TRANSBORDO VT8, ANO 2008. - FR. 15220272. - LOC. PARANACITY/PR")</f>
      </c>
      <c r="C26" s="4" t="inlineStr">
        <is>
          <t>Vendido</t>
        </is>
      </c>
      <c r="D26" s="4" t="inlineStr">
        <is>
          <t>1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=HYPERLINK("https://leilaoonline.com.br/lote/detalhe/142469", "217")</f>
      </c>
      <c r="B27" s="4" t="s">
        <f>=HYPERLINK("https://leilaoonline.com.br/lote/detalhe/142469", " MD GRADE SEMI PESADA, ANO 1997. - FR. 15140026. - LOC. PARANACITY/PR")</f>
      </c>
      <c r="C27" s="4" t="inlineStr">
        <is>
          <t>Vendido</t>
        </is>
      </c>
      <c r="D27" s="4" t="inlineStr">
        <is>
          <t>53</t>
        </is>
      </c>
      <c r="E27" s="5" t="inlineStr">
        <is>
          <t>33.000,00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=HYPERLINK("https://leilaoonline.com.br/lote/detalhe/142479", "218")</f>
      </c>
      <c r="B28" s="4" t="s">
        <f>=HYPERLINK("https://leilaoonline.com.br/lote/detalhe/142479", " SN TRANSBORDO VT8, ANO 2014. - FR. 15220321. - LOC. PARANACITY/PR")</f>
      </c>
      <c r="C28" s="4" t="inlineStr">
        <is>
          <t>Vendido</t>
        </is>
      </c>
      <c r="D28" s="4" t="inlineStr">
        <is>
          <t>2</t>
        </is>
      </c>
      <c r="E28" s="5" t="inlineStr">
        <is>
          <t>11.000,00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=HYPERLINK("https://leilaoonline.com.br/lote/detalhe/142497", "219")</f>
      </c>
      <c r="B29" s="4" t="s">
        <f>=HYPERLINK("https://leilaoonline.com.br/lote/detalhe/142497", " SN TRANSBORDO VT8, ANO 2012. - FR. 15220299. - LOC. PARANACITY/PR")</f>
      </c>
      <c r="C29" s="4" t="inlineStr">
        <is>
          <t>Vendido</t>
        </is>
      </c>
      <c r="D29" s="4" t="inlineStr">
        <is>
          <t>1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=HYPERLINK("https://leilaoonline.com.br/lote/detalhe/142438", "220")</f>
      </c>
      <c r="B30" s="4" t="s">
        <f>=HYPERLINK("https://leilaoonline.com.br/lote/detalhe/142438", " COLHEDORA JOHN DEERE .3522, ANO 2016. - FR. 2963. - LOC. PARANACITY/PR")</f>
      </c>
      <c r="C30" s="4" t="inlineStr">
        <is>
          <t>Vendido</t>
        </is>
      </c>
      <c r="D30" s="4" t="inlineStr">
        <is>
          <t>9</t>
        </is>
      </c>
      <c r="E30" s="5" t="inlineStr">
        <is>
          <t>33.000,00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=HYPERLINK("https://leilaoonline.com.br/lote/detalhe/142462", "222")</f>
      </c>
      <c r="B31" s="4" t="s">
        <f>=HYPERLINK("https://leilaoonline.com.br/lote/detalhe/142462", " TRATOR VALTRA BH 180  4X4, ANO 2013. - FR. 2830. - LOC. PARANACITY/PR")</f>
      </c>
      <c r="C31" s="4" t="inlineStr">
        <is>
          <t>Vendido</t>
        </is>
      </c>
      <c r="D31" s="4" t="inlineStr">
        <is>
          <t>116</t>
        </is>
      </c>
      <c r="E31" s="5" t="inlineStr">
        <is>
          <t>150.000,00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=HYPERLINK("https://leilaoonline.com.br/lote/detalhe/142422", "223")</f>
      </c>
      <c r="B32" s="4" t="s">
        <f>=HYPERLINK("https://leilaoonline.com.br/lote/detalhe/142422", " SN TRANSBORDO VT8, ANO 2007. - FR. 15220265. - LOC. PARANACITY/PR")</f>
      </c>
      <c r="C32" s="4" t="inlineStr">
        <is>
          <t>Vendido</t>
        </is>
      </c>
      <c r="D32" s="4" t="inlineStr">
        <is>
          <t>2</t>
        </is>
      </c>
      <c r="E32" s="5" t="inlineStr">
        <is>
          <t>11.000,00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=HYPERLINK("https://leilaoonline.com.br/lote/detalhe/142457", "224")</f>
      </c>
      <c r="B33" s="4" t="s">
        <f>=HYPERLINK("https://leilaoonline.com.br/lote/detalhe/142457", " TRATOR VALTRA BH 180  4X4, ANO 2008. - FR. 2833. - LOC. PARANACITY/PR")</f>
      </c>
      <c r="C33" s="4" t="inlineStr">
        <is>
          <t>Vendido</t>
        </is>
      </c>
      <c r="D33" s="4" t="inlineStr">
        <is>
          <t>105</t>
        </is>
      </c>
      <c r="E33" s="5" t="inlineStr">
        <is>
          <t>129.000,00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=HYPERLINK("https://leilaoonline.com.br/lote/detalhe/142466", "225")</f>
      </c>
      <c r="B34" s="4" t="s">
        <f>=HYPERLINK("https://leilaoonline.com.br/lote/detalhe/142466", " SN TRANSBORDO TANDEN, ANO 2014. - FR. 15220102. - LOC. IGUATEMI/PR")</f>
      </c>
      <c r="C34" s="4" t="inlineStr">
        <is>
          <t>Vendido</t>
        </is>
      </c>
      <c r="D34" s="4" t="inlineStr">
        <is>
          <t>1</t>
        </is>
      </c>
      <c r="E34" s="5" t="inlineStr">
        <is>
          <t>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=HYPERLINK("https://leilaoonline.com.br/lote/detalhe/142426", "226")</f>
      </c>
      <c r="B35" s="4" t="s">
        <f>=HYPERLINK("https://leilaoonline.com.br/lote/detalhe/142426", " SN TRANSBORDO TANDEN, ANO 2014. - FR. 15220106. - LOC. IGUATEMI/PR")</f>
      </c>
      <c r="C35" s="4" t="inlineStr">
        <is>
          <t>Vendido</t>
        </is>
      </c>
      <c r="D35" s="4" t="inlineStr">
        <is>
          <t>1</t>
        </is>
      </c>
      <c r="E35" s="5" t="inlineStr">
        <is>
          <t>10.000,00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=HYPERLINK("https://leilaoonline.com.br/lote/detalhe/142492", "227")</f>
      </c>
      <c r="B36" s="4" t="s">
        <f>=HYPERLINK("https://leilaoonline.com.br/lote/detalhe/142492", " SN TRANSBORDO VT8, ANO 2013. - FR. 15220312. - LOC. PARANACITY/PR")</f>
      </c>
      <c r="C36" s="4" t="inlineStr">
        <is>
          <t>Vendido</t>
        </is>
      </c>
      <c r="D36" s="4" t="inlineStr">
        <is>
          <t>1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=HYPERLINK("https://leilaoonline.com.br/lote/detalhe/142477", "228")</f>
      </c>
      <c r="B37" s="4" t="s">
        <f>=HYPERLINK("https://leilaoonline.com.br/lote/detalhe/142477", " SN TRANSBORDO VT8, ANO 2014. - FR. 15220322. - LOC. PARANACITY/PR")</f>
      </c>
      <c r="C37" s="4" t="inlineStr">
        <is>
          <t>Vendido</t>
        </is>
      </c>
      <c r="D37" s="4" t="inlineStr">
        <is>
          <t>1</t>
        </is>
      </c>
      <c r="E37" s="5" t="inlineStr">
        <is>
          <t>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=HYPERLINK("https://leilaoonline.com.br/lote/detalhe/142452", "229")</f>
      </c>
      <c r="B38" s="4" t="s">
        <f>=HYPERLINK("https://leilaoonline.com.br/lote/detalhe/142452", " SN TRANSBORDO TANDEN, ANO 2013. - FR. 15220091. - LOC. IGUATEMI/PR")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=HYPERLINK("https://leilaoonline.com.br/lote/detalhe/142467", "230")</f>
      </c>
      <c r="B39" s="4" t="s">
        <f>=HYPERLINK("https://leilaoonline.com.br/lote/detalhe/142467", " VALTRA 1280 PCR 4X4, ANO 2004. - FR. 13010003. - LOC. IGUATEMI/PR")</f>
      </c>
      <c r="C39" s="4" t="inlineStr">
        <is>
          <t>Vendido</t>
        </is>
      </c>
      <c r="D39" s="4" t="inlineStr">
        <is>
          <t>52</t>
        </is>
      </c>
      <c r="E39" s="5" t="inlineStr">
        <is>
          <t>91.000,00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=HYPERLINK("https://leilaoonline.com.br/lote/detalhe/142453", "231")</f>
      </c>
      <c r="B40" s="4" t="s">
        <f>=HYPERLINK("https://leilaoonline.com.br/lote/detalhe/142453", " TRANSBORDO VT10 BI TANDEM, ANO 2011. - FR. 30023. - LOC. IGUATEMI/PR")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=HYPERLINK("https://leilaoonline.com.br/lote/detalhe/142472", "233")</f>
      </c>
      <c r="B41" s="4" t="s">
        <f>=HYPERLINK("https://leilaoonline.com.br/lote/detalhe/142472", " SN TRANSBORDO VT8, ANO 2014. - FR. 15220323. - LOC. PARANACITY/PR")</f>
      </c>
      <c r="C41" s="4" t="inlineStr">
        <is>
          <t>Vendido</t>
        </is>
      </c>
      <c r="D41" s="4" t="inlineStr">
        <is>
          <t>6</t>
        </is>
      </c>
      <c r="E41" s="5" t="inlineStr">
        <is>
          <t>15.000,00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=HYPERLINK("https://leilaoonline.com.br/lote/detalhe/142463", "234")</f>
      </c>
      <c r="B42" s="4" t="s">
        <f>=HYPERLINK("https://leilaoonline.com.br/lote/detalhe/142463", " TRATOR VALTRA BH 145 4X4, ANO 2012. - FR. 13130003. - LOC. PARANACITY/PR")</f>
      </c>
      <c r="C42" s="4" t="inlineStr">
        <is>
          <t>Vendido</t>
        </is>
      </c>
      <c r="D42" s="4" t="inlineStr">
        <is>
          <t>92</t>
        </is>
      </c>
      <c r="E42" s="5" t="inlineStr">
        <is>
          <t>126.000,00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=HYPERLINK("https://leilaoonline.com.br/lote/detalhe/142483", "235")</f>
      </c>
      <c r="B43" s="4" t="s">
        <f>=HYPERLINK("https://leilaoonline.com.br/lote/detalhe/142483", " TRANSBORDO SMR 10000, ANO 2007. - FR. 15220581. - LOC. RONDON/PR")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=HYPERLINK("https://leilaoonline.com.br/lote/detalhe/142420", "236")</f>
      </c>
      <c r="B44" s="4" t="s">
        <f>=HYPERLINK("https://leilaoonline.com.br/lote/detalhe/142420", " TRATOR VALTRA BH 185 I 4X4, ANO 2011. - FR. 13090143. - LOC. RONDON/PR")</f>
      </c>
      <c r="C44" s="4" t="inlineStr">
        <is>
          <t>Vendido</t>
        </is>
      </c>
      <c r="D44" s="4" t="inlineStr">
        <is>
          <t>127</t>
        </is>
      </c>
      <c r="E44" s="5" t="inlineStr">
        <is>
          <t>161.000,00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=HYPERLINK("https://leilaoonline.com.br/lote/detalhe/142443", "237")</f>
      </c>
      <c r="B45" s="4" t="s">
        <f>=HYPERLINK("https://leilaoonline.com.br/lote/detalhe/142443", " MD GRADE SEMI PESADA, ANO 1997. - FR. 15140029. - LOC. PARANACITY/PR")</f>
      </c>
      <c r="C45" s="4" t="inlineStr">
        <is>
          <t>Vendido</t>
        </is>
      </c>
      <c r="D45" s="4" t="inlineStr">
        <is>
          <t>52</t>
        </is>
      </c>
      <c r="E45" s="5" t="inlineStr">
        <is>
          <t>30.000,00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=HYPERLINK("https://leilaoonline.com.br/lote/detalhe/142418", "238")</f>
      </c>
      <c r="B46" s="4" t="s">
        <f>=HYPERLINK("https://leilaoonline.com.br/lote/detalhe/142418", " MD MOTO BOMBA, ANO 1993. - FR. 2992. - LOC. PARANACITY/PR")</f>
      </c>
      <c r="C46" s="4" t="inlineStr">
        <is>
          <t>Vendido</t>
        </is>
      </c>
      <c r="D46" s="4" t="inlineStr">
        <is>
          <t>3</t>
        </is>
      </c>
      <c r="E46" s="5" t="inlineStr">
        <is>
          <t>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=HYPERLINK("https://leilaoonline.com.br/lote/detalhe/142425", "239")</f>
      </c>
      <c r="B47" s="4" t="s">
        <f>=HYPERLINK("https://leilaoonline.com.br/lote/detalhe/142425", " SN TRANSB. VT10 BI TANDEM, ANO 2010. - FR. 31052. - LOC. PARANACITY/PR")</f>
      </c>
      <c r="C47" s="4" t="inlineStr">
        <is>
          <t>Vendido</t>
        </is>
      </c>
      <c r="D47" s="4" t="inlineStr">
        <is>
          <t>1</t>
        </is>
      </c>
      <c r="E47" s="5" t="inlineStr">
        <is>
          <t>10.000,00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=HYPERLINK("https://leilaoonline.com.br/lote/detalhe/142439", "240")</f>
      </c>
      <c r="B48" s="4" t="s">
        <f>=HYPERLINK("https://leilaoonline.com.br/lote/detalhe/142439", " TRATOR VALTRA BH 145 4X4, ANO 2012. - FR. 13090296. - LOC. PARANACITY/PR")</f>
      </c>
      <c r="C48" s="4" t="inlineStr">
        <is>
          <t>Vendido</t>
        </is>
      </c>
      <c r="D48" s="4" t="inlineStr">
        <is>
          <t>125</t>
        </is>
      </c>
      <c r="E48" s="5" t="inlineStr">
        <is>
          <t>167.000,00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=HYPERLINK("https://leilaoonline.com.br/lote/detalhe/142465", "241")</f>
      </c>
      <c r="B49" s="4" t="s">
        <f>=HYPERLINK("https://leilaoonline.com.br/lote/detalhe/142465", " TRATOR VALTRA BH 180  4X4, ANO 2004. - FR. 2790. - LOC. PARANACITY/PR")</f>
      </c>
      <c r="C49" s="4" t="inlineStr">
        <is>
          <t>Vendido</t>
        </is>
      </c>
      <c r="D49" s="4" t="inlineStr">
        <is>
          <t>84</t>
        </is>
      </c>
      <c r="E49" s="5" t="inlineStr">
        <is>
          <t>108.000,00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=HYPERLINK("https://leilaoonline.com.br/lote/detalhe/142456", "242")</f>
      </c>
      <c r="B50" s="4" t="s">
        <f>=HYPERLINK("https://leilaoonline.com.br/lote/detalhe/142456", " SN TRANSB. VT10 BI TANDEM, ANO 2012. - FR. 30945. - LOC. PARANACITY/PR")</f>
      </c>
      <c r="C50" s="4" t="inlineStr">
        <is>
          <t>Vendido</t>
        </is>
      </c>
      <c r="D50" s="4" t="inlineStr">
        <is>
          <t>4</t>
        </is>
      </c>
      <c r="E50" s="5" t="inlineStr">
        <is>
          <t>13.000,00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=HYPERLINK("https://leilaoonline.com.br/lote/detalhe/142464", "243")</f>
      </c>
      <c r="B51" s="4" t="s">
        <f>=HYPERLINK("https://leilaoonline.com.br/lote/detalhe/142464", " SN TRANSBORDO VT8, ANO 2008. - FR. 15220270. - LOC. PARANACITY/PR")</f>
      </c>
      <c r="C51" s="4" t="inlineStr">
        <is>
          <t>Vendido</t>
        </is>
      </c>
      <c r="D51" s="4" t="inlineStr">
        <is>
          <t>2</t>
        </is>
      </c>
      <c r="E51" s="5" t="inlineStr">
        <is>
          <t>11.000,00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=HYPERLINK("https://leilaoonline.com.br/lote/detalhe/142478", "244")</f>
      </c>
      <c r="B52" s="4" t="s">
        <f>=HYPERLINK("https://leilaoonline.com.br/lote/detalhe/142478", " MD CULTIVADOR 3 LINHAS, ANO 1998. - FR. 15100071. - LOC. PARANACITY/PR")</f>
      </c>
      <c r="C52" s="4" t="inlineStr">
        <is>
          <t>Vendido</t>
        </is>
      </c>
      <c r="D52" s="4" t="inlineStr">
        <is>
          <t>3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=HYPERLINK("https://leilaoonline.com.br/lote/detalhe/142424", "245")</f>
      </c>
      <c r="B53" s="4" t="s">
        <f>=HYPERLINK("https://leilaoonline.com.br/lote/detalhe/142424", " TRATOR VALTRA BH 180  4X4, ANO 2008. - FR. 2834. - LOC. PARANACITY/PR")</f>
      </c>
      <c r="C53" s="4" t="inlineStr">
        <is>
          <t>Vendido</t>
        </is>
      </c>
      <c r="D53" s="4" t="inlineStr">
        <is>
          <t>94</t>
        </is>
      </c>
      <c r="E53" s="5" t="inlineStr">
        <is>
          <t>118.000,00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=HYPERLINK("https://leilaoonline.com.br/lote/detalhe/142449", "246")</f>
      </c>
      <c r="B54" s="4" t="s">
        <f>=HYPERLINK("https://leilaoonline.com.br/lote/detalhe/142449", "CARREGADEIRA VALTRA 1280 PCR 4X4, ANO 2007. - FR. 13010010. - LOC. PARANACITY/PR")</f>
      </c>
      <c r="C54" s="4" t="inlineStr">
        <is>
          <t>Vendido</t>
        </is>
      </c>
      <c r="D54" s="4" t="inlineStr">
        <is>
          <t>92</t>
        </is>
      </c>
      <c r="E54" s="5" t="inlineStr">
        <is>
          <t>131.000,00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=HYPERLINK("https://leilaoonline.com.br/lote/detalhe/142481", "247")</f>
      </c>
      <c r="B55" s="4" t="s">
        <f>=HYPERLINK("https://leilaoonline.com.br/lote/detalhe/142481", " ME PREPARADOR SOLO PENTA, ANO 2014. - FR. 15400061. - LOC. PARANACITY/PR")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=HYPERLINK("https://leilaoonline.com.br/lote/detalhe/142444", "248")</f>
      </c>
      <c r="B56" s="4" t="s">
        <f>=HYPERLINK("https://leilaoonline.com.br/lote/detalhe/142444", " SN TRANSB. VT10 BI TANDEM, ANO 2012. - FR. 30944. - LOC. PARANACITY/PR")</f>
      </c>
      <c r="C56" s="4" t="inlineStr">
        <is>
          <t>Vendido</t>
        </is>
      </c>
      <c r="D56" s="4" t="inlineStr">
        <is>
          <t>1</t>
        </is>
      </c>
      <c r="E56" s="5" t="inlineStr">
        <is>
          <t>10.000,00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=HYPERLINK("https://leilaoonline.com.br/lote/detalhe/142471", "249")</f>
      </c>
      <c r="B57" s="4" t="s">
        <f>=HYPERLINK("https://leilaoonline.com.br/lote/detalhe/142471", " SN TRANSBORDO VT8, ANO 2008. - FR. 15220273. - LOC. PARANACITY/PR")</f>
      </c>
      <c r="C57" s="4" t="inlineStr">
        <is>
          <t>Vendido</t>
        </is>
      </c>
      <c r="D57" s="4" t="inlineStr">
        <is>
          <t>1</t>
        </is>
      </c>
      <c r="E57" s="5" t="inlineStr">
        <is>
          <t>10.000,00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=HYPERLINK("https://leilaoonline.com.br/lote/detalhe/142429", "250")</f>
      </c>
      <c r="B58" s="4" t="s">
        <f>=HYPERLINK("https://leilaoonline.com.br/lote/detalhe/142429", " US TRANSB. TCP-US-752700, ANO 2010. - FR. 31044. - LOC. PARANACITY/PR")</f>
      </c>
      <c r="C58" s="4" t="inlineStr">
        <is>
          <t>Vendido</t>
        </is>
      </c>
      <c r="D58" s="4" t="inlineStr">
        <is>
          <t>1</t>
        </is>
      </c>
      <c r="E58" s="5" t="inlineStr">
        <is>
          <t>10.000,00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=HYPERLINK("https://leilaoonline.com.br/lote/detalhe/142458", "251")</f>
      </c>
      <c r="B59" s="4" t="s">
        <f>=HYPERLINK("https://leilaoonline.com.br/lote/detalhe/142458", " TRATOR CASE MXM 180, ANO 2008. - FR. 13090299. - LOC. - CIDADE GAUCHA/PR")</f>
      </c>
      <c r="C59" s="4" t="inlineStr">
        <is>
          <t>Vendido</t>
        </is>
      </c>
      <c r="D59" s="4" t="inlineStr">
        <is>
          <t>32</t>
        </is>
      </c>
      <c r="E59" s="5" t="inlineStr">
        <is>
          <t>56.000,00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=HYPERLINK("https://leilaoonline.com.br/lote/detalhe/142410", "252")</f>
      </c>
      <c r="B60" s="4" t="s">
        <f>=HYPERLINK("https://leilaoonline.com.br/lote/detalhe/142410", " TRATOR VALTRA BH 185 I 4X4, ANO 2013. - FR. 13090167. - LOC. CIDADE GAUCHA/PR")</f>
      </c>
      <c r="C60" s="4" t="inlineStr">
        <is>
          <t>Vendido</t>
        </is>
      </c>
      <c r="D60" s="4" t="inlineStr">
        <is>
          <t>115</t>
        </is>
      </c>
      <c r="E60" s="5" t="inlineStr">
        <is>
          <t>150.000,00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=HYPERLINK("https://leilaoonline.com.br/lote/detalhe/142411", "253")</f>
      </c>
      <c r="B61" s="4" t="s">
        <f>=HYPERLINK("https://leilaoonline.com.br/lote/detalhe/142411", " TRANSBORDO VT10 BI TANDEM, ANO 2013. - FR. 30440. - LOC. CIDADE GAUCHA/PR")</f>
      </c>
      <c r="C61" s="4" t="inlineStr">
        <is>
          <t>Vendido</t>
        </is>
      </c>
      <c r="D61" s="4" t="inlineStr">
        <is>
          <t>1</t>
        </is>
      </c>
      <c r="E61" s="5" t="inlineStr">
        <is>
          <t>10.000,00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=HYPERLINK("https://leilaoonline.com.br/lote/detalhe/142409", "254")</f>
      </c>
      <c r="B62" s="4" t="s">
        <f>=HYPERLINK("https://leilaoonline.com.br/lote/detalhe/142409", " TRATOR CASE MXM 180, ANO 2008. - FR. 13090186. - LOC. - CIDADE GAUCHA/PR")</f>
      </c>
      <c r="C62" s="4" t="inlineStr">
        <is>
          <t>Vendido</t>
        </is>
      </c>
      <c r="D62" s="4" t="inlineStr">
        <is>
          <t>63</t>
        </is>
      </c>
      <c r="E62" s="5" t="inlineStr">
        <is>
          <t>87.000,00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=HYPERLINK("https://leilaoonline.com.br/lote/detalhe/142419", "255")</f>
      </c>
      <c r="B63" s="4" t="s">
        <f>=HYPERLINK("https://leilaoonline.com.br/lote/detalhe/142419", "CULTIVADOR, ANO 2011. - FR. 15100034. - LOC. CIDADE GAUCHA/PR")</f>
      </c>
      <c r="C63" s="4" t="inlineStr">
        <is>
          <t>Não vendido</t>
        </is>
      </c>
      <c r="D63" s="4" t="inlineStr">
        <is>
          <t>11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=HYPERLINK("https://leilaoonline.com.br/lote/detalhe/142441", "256")</f>
      </c>
      <c r="B64" s="4" t="s">
        <f>=HYPERLINK("https://leilaoonline.com.br/lote/detalhe/142441", " COLHEDORA JOHN DEERE  3522, ANO 2015. - FR. 4952. - LOC. IVATÉ/PR")</f>
      </c>
      <c r="C64" s="4" t="inlineStr">
        <is>
          <t>Vendido</t>
        </is>
      </c>
      <c r="D64" s="4" t="inlineStr">
        <is>
          <t>1</t>
        </is>
      </c>
      <c r="E64" s="5" t="inlineStr">
        <is>
          <t>25.000,00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=HYPERLINK("https://leilaoonline.com.br/lote/detalhe/142412", "257")</f>
      </c>
      <c r="B65" s="4" t="s">
        <f>=HYPERLINK("https://leilaoonline.com.br/lote/detalhe/142412", " TRATOR FD F-8430 4X4, ANO 1994.- FR. 4798 - LOC. IVATÉ/PR")</f>
      </c>
      <c r="C65" s="4" t="inlineStr">
        <is>
          <t>Vendido</t>
        </is>
      </c>
      <c r="D65" s="4" t="inlineStr">
        <is>
          <t>71</t>
        </is>
      </c>
      <c r="E65" s="5" t="inlineStr">
        <is>
          <t>90.000,00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=HYPERLINK("https://leilaoonline.com.br/lote/detalhe/142428", "258")</f>
      </c>
      <c r="B66" s="4" t="s">
        <f>=HYPERLINK("https://leilaoonline.com.br/lote/detalhe/142428", " 2 AIVECAS, ANO 1996 (FR. 31619) (FR. 31650) E 1 SULCADOR 3 LINHAS, ANO 2005. (FR. 31666). - LOC. IVATÉ/PR")</f>
      </c>
      <c r="C66" s="4" t="inlineStr">
        <is>
          <t>Vendido</t>
        </is>
      </c>
      <c r="D66" s="4" t="inlineStr">
        <is>
          <t>10</t>
        </is>
      </c>
      <c r="E66" s="5" t="inlineStr">
        <is>
          <t>5.250,00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=HYPERLINK("https://leilaoonline.com.br/lote/detalhe/142450", "259")</f>
      </c>
      <c r="B67" s="4" t="s">
        <f>=HYPERLINK("https://leilaoonline.com.br/lote/detalhe/142450", " MD GRADE LEVE, ANO 2005. - FR. 31667. - LOC. IVATÉ/PR")</f>
      </c>
      <c r="C67" s="4" t="inlineStr">
        <is>
          <t>Vendido</t>
        </is>
      </c>
      <c r="D67" s="4" t="inlineStr">
        <is>
          <t>42</t>
        </is>
      </c>
      <c r="E67" s="5" t="inlineStr">
        <is>
          <t>24.000,00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=HYPERLINK("https://leilaoonline.com.br/lote/detalhe/142445", "260")</f>
      </c>
      <c r="B68" s="4" t="s">
        <f>=HYPERLINK("https://leilaoonline.com.br/lote/detalhe/142445", " MD GRADE LEVE, ANO 2002. - FR. 31640. - LOC. IVATÉ/PR")</f>
      </c>
      <c r="C68" s="4" t="inlineStr">
        <is>
          <t>Vendido</t>
        </is>
      </c>
      <c r="D68" s="4" t="inlineStr">
        <is>
          <t>17</t>
        </is>
      </c>
      <c r="E68" s="5" t="inlineStr">
        <is>
          <t>10.500,00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=HYPERLINK("https://leilaoonline.com.br/lote/detalhe/142468", "261")</f>
      </c>
      <c r="B69" s="4" t="s">
        <f>=HYPERLINK("https://leilaoonline.com.br/lote/detalhe/142468", " SN TRANSBORDO VT10 BI TANDEM, ANO 2011. - FR. 15220442. - LOC. IVATÉ/PR")</f>
      </c>
      <c r="C69" s="4" t="inlineStr">
        <is>
          <t>Vendido</t>
        </is>
      </c>
      <c r="D69" s="4" t="inlineStr">
        <is>
          <t>1</t>
        </is>
      </c>
      <c r="E69" s="5" t="inlineStr">
        <is>
          <t>10.000,00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=HYPERLINK("https://leilaoonline.com.br/lote/detalhe/142413", "263")</f>
      </c>
      <c r="B70" s="4" t="s">
        <f>=HYPERLINK("https://leilaoonline.com.br/lote/detalhe/142413", " TRATOR VALTRA BH 185 I 4X4, ANO 2010. - FR. 4827  - LOC. IVATE/PR")</f>
      </c>
      <c r="C70" s="4" t="inlineStr">
        <is>
          <t>Vendido</t>
        </is>
      </c>
      <c r="D70" s="4" t="inlineStr">
        <is>
          <t>89</t>
        </is>
      </c>
      <c r="E70" s="5" t="inlineStr">
        <is>
          <t>200.000,00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=HYPERLINK("https://leilaoonline.com.br/lote/detalhe/142488", "264")</f>
      </c>
      <c r="B71" s="4" t="s">
        <f>=HYPERLINK("https://leilaoonline.com.br/lote/detalhe/142488", " CARREGADEIRA VALTRA BM 100 PCR 4X4, ANO 2003. - FR. 19507. - LOC. UMUARAMA/PR ")</f>
      </c>
      <c r="C71" s="4" t="inlineStr">
        <is>
          <t>Vendido</t>
        </is>
      </c>
      <c r="D71" s="4" t="inlineStr">
        <is>
          <t>62</t>
        </is>
      </c>
      <c r="E71" s="5" t="inlineStr">
        <is>
          <t>86.000,00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=HYPERLINK("https://leilaoonline.com.br/lote/detalhe/142417", "265")</f>
      </c>
      <c r="B72" s="4" t="s">
        <f>=HYPERLINK("https://leilaoonline.com.br/lote/detalhe/142417", "CARREGADEIRA VALTRA 1280 PCR 4X4, ANO 1998. - FR. 19710. - LOC. UMUARAMA/PR ")</f>
      </c>
      <c r="C72" s="4" t="inlineStr">
        <is>
          <t>Vendido</t>
        </is>
      </c>
      <c r="D72" s="4" t="inlineStr">
        <is>
          <t>61</t>
        </is>
      </c>
      <c r="E72" s="5" t="inlineStr">
        <is>
          <t>84.000,00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=HYPERLINK("https://leilaoonline.com.br/lote/detalhe/142494", "266")</f>
      </c>
      <c r="B73" s="4" t="s">
        <f>=HYPERLINK("https://leilaoonline.com.br/lote/detalhe/142494", " COLHEDORA JOHN D.3520, ANO 2009. - FR. 19159. - LOC. UMUARAMA/PR")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=HYPERLINK("https://leilaoonline.com.br/lote/detalhe/142484", "267")</f>
      </c>
      <c r="B74" s="4" t="s">
        <f>=HYPERLINK("https://leilaoonline.com.br/lote/detalhe/142484", " COLHEDORA JOHN D.3520, ANO 2009. - FR. 19161. - LOC. UMUARAMA/PR")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=HYPERLINK("https://leilaoonline.com.br/lote/detalhe/142432", "268")</f>
      </c>
      <c r="B75" s="4" t="s">
        <f>=HYPERLINK("https://leilaoonline.com.br/lote/detalhe/142432", " TRANSBORDO VT10 BI TANDEM, ANO 2011. - FR. 30024. - LOC. IGUATEMI/PR")</f>
      </c>
      <c r="C75" s="4" t="inlineStr">
        <is>
          <t>Vendido</t>
        </is>
      </c>
      <c r="D75" s="4" t="inlineStr">
        <is>
          <t>1</t>
        </is>
      </c>
      <c r="E75" s="5" t="inlineStr">
        <is>
          <t>10.000,00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=HYPERLINK("https://leilaoonline.com.br/lote/detalhe/142414", "269")</f>
      </c>
      <c r="B76" s="4" t="s">
        <f>=HYPERLINK("https://leilaoonline.com.br/lote/detalhe/142414", " CARRETA TANQUE DE ÁGUA, ANO 2007. - FR. 30777. - LOC. UMUARAMA/PR ")</f>
      </c>
      <c r="C76" s="4" t="inlineStr">
        <is>
          <t>Vendido</t>
        </is>
      </c>
      <c r="D76" s="4" t="inlineStr">
        <is>
          <t>24</t>
        </is>
      </c>
      <c r="E76" s="5" t="inlineStr">
        <is>
          <t>16.500,00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=HYPERLINK("https://leilaoonline.com.br/lote/detalhe/142455", "270")</f>
      </c>
      <c r="B77" s="4" t="s">
        <f>=HYPERLINK("https://leilaoonline.com.br/lote/detalhe/142455", " PLANTADEIRA DE CANA SANTAL, ANO 2015. - FR. 31600. - LOC. UMUARAMA/PR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=HYPERLINK("https://leilaoonline.com.br/lote/detalhe/142416", "271")</f>
      </c>
      <c r="B78" s="4" t="s">
        <f>=HYPERLINK("https://leilaoonline.com.br/lote/detalhe/142416", " PLANTADEIRA DE CANA SANTAL, ANO 2015. - FR. 31677. - LOC. UMUARAMA/PR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=HYPERLINK("https://leilaoonline.com.br/lote/detalhe/142415", "272")</f>
      </c>
      <c r="B79" s="4" t="s">
        <f>=HYPERLINK("https://leilaoonline.com.br/lote/detalhe/142415", " CARRETA BASC. DISTR. MUDA, ANO 2018. - FR. 30798. - LOC. UMUARAMA/PR")</f>
      </c>
      <c r="C79" s="4" t="inlineStr">
        <is>
          <t>Vendido</t>
        </is>
      </c>
      <c r="D79" s="4" t="inlineStr">
        <is>
          <t>18</t>
        </is>
      </c>
      <c r="E79" s="5" t="inlineStr">
        <is>
          <t>13.500,00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=HYPERLINK("https://leilaoonline.com.br/lote/detalhe/142430", "273")</f>
      </c>
      <c r="B80" s="4" t="s">
        <f>=HYPERLINK("https://leilaoonline.com.br/lote/detalhe/142430", " JC PULV. UNIPORT, ANO 2000. - FR. 13130012. - LOC. UMUARAMA/PR ")</f>
      </c>
      <c r="C80" s="4" t="inlineStr">
        <is>
          <t>Vendido</t>
        </is>
      </c>
      <c r="D80" s="4" t="inlineStr">
        <is>
          <t>27</t>
        </is>
      </c>
      <c r="E80" s="5" t="inlineStr">
        <is>
          <t>41.000,00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=HYPERLINK("https://leilaoonline.com.br/lote/detalhe/142454", "274")</f>
      </c>
      <c r="B81" s="4" t="s">
        <f>=HYPERLINK("https://leilaoonline.com.br/lote/detalhe/142454", " PREPARADOR SOLO PENTA, ANO 2011. - FR. 31578. - LOC. UMUARAMA/PR ")</f>
      </c>
      <c r="C81" s="4" t="inlineStr">
        <is>
          <t>Não vendido</t>
        </is>
      </c>
      <c r="D81" s="4" t="inlineStr">
        <is>
          <t>3</t>
        </is>
      </c>
      <c r="E81" s="5" t="inlineStr">
        <is>
          <t>2.250,00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=HYPERLINK("https://leilaoonline.com.br/lote/detalhe/142427", "275")</f>
      </c>
      <c r="B82" s="4" t="s">
        <f>=HYPERLINK("https://leilaoonline.com.br/lote/detalhe/142427", " MD SUBSOLADORES, ANO 2006. - FR. 30762. - LOC. UMUARAMA/PR ")</f>
      </c>
      <c r="C82" s="4" t="inlineStr">
        <is>
          <t>Vendido</t>
        </is>
      </c>
      <c r="D82" s="4" t="inlineStr">
        <is>
          <t>53</t>
        </is>
      </c>
      <c r="E82" s="5" t="inlineStr">
        <is>
          <t>21.500,00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=HYPERLINK("https://leilaoonline.com.br/lote/detalhe/142460", "276")</f>
      </c>
      <c r="B83" s="4" t="s">
        <f>=HYPERLINK("https://leilaoonline.com.br/lote/detalhe/142460", " ME PREPARADOR SOLO PENTA, ANO 2013. - FR. 30795. - LOC. IVATÉ/PR")</f>
      </c>
      <c r="C83" s="4" t="inlineStr">
        <is>
          <t>Vendido</t>
        </is>
      </c>
      <c r="D83" s="4" t="inlineStr">
        <is>
          <t>2</t>
        </is>
      </c>
      <c r="E83" s="5" t="inlineStr">
        <is>
          <t>2.250,00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=HYPERLINK("https://leilaoonline.com.br/lote/detalhe/142480", "277")</f>
      </c>
      <c r="B84" s="4" t="s">
        <f>=HYPERLINK("https://leilaoonline.com.br/lote/detalhe/142480", " ALEIRADOR DE PALHA, ANO 2016. - FR. 30851. - LOC. UMUARAMA/PR")</f>
      </c>
      <c r="C84" s="4" t="inlineStr">
        <is>
          <t>Vendido</t>
        </is>
      </c>
      <c r="D84" s="4" t="inlineStr">
        <is>
          <t>1</t>
        </is>
      </c>
      <c r="E84" s="5" t="inlineStr">
        <is>
          <t>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=HYPERLINK("https://leilaoonline.com.br/lote/detalhe/142470", "278")</f>
      </c>
      <c r="B85" s="4" t="s">
        <f>=HYPERLINK("https://leilaoonline.com.br/lote/detalhe/142470", " TRATOR VALTRA 1280 PCR 4X4, ANO 1998. - FR. 19709. - LOC. UMUARAMA/PR")</f>
      </c>
      <c r="C85" s="4" t="inlineStr">
        <is>
          <t>Vendido</t>
        </is>
      </c>
      <c r="D85" s="4" t="inlineStr">
        <is>
          <t>68</t>
        </is>
      </c>
      <c r="E85" s="5" t="inlineStr">
        <is>
          <t>95.000,00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=HYPERLINK("https://leilaoonline.com.br/lote/detalhe/142476", "282")</f>
      </c>
      <c r="B86" s="4" t="s">
        <f>=HYPERLINK("https://leilaoonline.com.br/lote/detalhe/142476", " TRATOR VALTRA BM 100 S 4X4, ANO 2007. - FR. 13080005. - LOC. TAPEJARA/PR")</f>
      </c>
      <c r="C86" s="4" t="inlineStr">
        <is>
          <t>Vendido</t>
        </is>
      </c>
      <c r="D86" s="4" t="inlineStr">
        <is>
          <t>69</t>
        </is>
      </c>
      <c r="E86" s="5" t="inlineStr">
        <is>
          <t>106.000,00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=HYPERLINK("https://leilaoonline.com.br/lote/detalhe/142473", "283")</f>
      </c>
      <c r="B87" s="4" t="s">
        <f>=HYPERLINK("https://leilaoonline.com.br/lote/detalhe/142473", " TRATOR VALTRA BH 145 4X4, ANO 2013. - FR. 3788. - LOC. TAPEJARA/PR")</f>
      </c>
      <c r="C87" s="4" t="inlineStr">
        <is>
          <t>Vendido</t>
        </is>
      </c>
      <c r="D87" s="4" t="inlineStr">
        <is>
          <t>150</t>
        </is>
      </c>
      <c r="E87" s="5" t="inlineStr">
        <is>
          <t>193.000,00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=HYPERLINK("https://leilaoonline.com.br/lote/detalhe/142485", "284")</f>
      </c>
      <c r="B88" s="4" t="s">
        <f>=HYPERLINK("https://leilaoonline.com.br/lote/detalhe/142485", " TRATOR VALTRA BH 180  4X4, ANO 2013. - FR. 18629. - LOC. TAPEJARA/PR")</f>
      </c>
      <c r="C88" s="4" t="inlineStr">
        <is>
          <t>Vendido</t>
        </is>
      </c>
      <c r="D88" s="4" t="inlineStr">
        <is>
          <t>85</t>
        </is>
      </c>
      <c r="E88" s="5" t="inlineStr">
        <is>
          <t>117.000,00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=HYPERLINK("https://leilaoonline.com.br/lote/detalhe/142475", "285")</f>
      </c>
      <c r="B89" s="4" t="s">
        <f>=HYPERLINK("https://leilaoonline.com.br/lote/detalhe/142475", " REB.CANA PICADA USICAMP, ANO 2007. - FR. 3562. - LOC. TAPEJARA/PR")</f>
      </c>
      <c r="C89" s="4" t="inlineStr">
        <is>
          <t>Vendido</t>
        </is>
      </c>
      <c r="D89" s="4" t="inlineStr">
        <is>
          <t>2</t>
        </is>
      </c>
      <c r="E89" s="5" t="inlineStr">
        <is>
          <t>11.000,00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=HYPERLINK("https://leilaoonline.com.br/lote/detalhe/142491", "286")</f>
      </c>
      <c r="B90" s="4" t="s">
        <f>=HYPERLINK("https://leilaoonline.com.br/lote/detalhe/142491", " COLHEDORA  JOHN DEERE 3522, ANO 2014. - FR. - 3975. - LOC. TAPEJARA/PR")</f>
      </c>
      <c r="C90" s="4" t="inlineStr">
        <is>
          <t>Vendido</t>
        </is>
      </c>
      <c r="D90" s="4" t="inlineStr">
        <is>
          <t>1</t>
        </is>
      </c>
      <c r="E90" s="5" t="inlineStr">
        <is>
          <t>25.000,00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=HYPERLINK("https://leilaoonline.com.br/lote/detalhe/142482", "287")</f>
      </c>
      <c r="B91" s="4" t="s">
        <f>=HYPERLINK("https://leilaoonline.com.br/lote/detalhe/142482", " MOTONIVELADORA 140K CATERPILLAR, ANO 2013. - FR. 18653. - LOC. TAPEJARA/PR")</f>
      </c>
      <c r="C91" s="4" t="inlineStr">
        <is>
          <t>Vendido</t>
        </is>
      </c>
      <c r="D91" s="4" t="inlineStr">
        <is>
          <t>9</t>
        </is>
      </c>
      <c r="E91" s="5" t="inlineStr">
        <is>
          <t>65.000,00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=HYPERLINK("https://leilaoonline.com.br/lote/detalhe/142423", "289")</f>
      </c>
      <c r="B92" s="4" t="s">
        <f>=HYPERLINK("https://leilaoonline.com.br/lote/detalhe/142423", " TRANSBORDO VT10 BI TANDEM, ANO 2014. - FR. 30669. - LOC. TAPEJARA/PR")</f>
      </c>
      <c r="C92" s="4" t="inlineStr">
        <is>
          <t>Vendido</t>
        </is>
      </c>
      <c r="D92" s="4" t="inlineStr">
        <is>
          <t>3</t>
        </is>
      </c>
      <c r="E92" s="5" t="inlineStr">
        <is>
          <t>13.000,00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=HYPERLINK("https://leilaoonline.com.br/lote/detalhe/142421", "290")</f>
      </c>
      <c r="B93" s="4" t="s">
        <f>=HYPERLINK("https://leilaoonline.com.br/lote/detalhe/142421", " TRANSBORDO VT10 BI TANDEM, ANO 2014. - FR. 30693. - LOC. TAPEJARA/PR")</f>
      </c>
      <c r="C93" s="4" t="inlineStr">
        <is>
          <t>Vendido</t>
        </is>
      </c>
      <c r="D93" s="4" t="inlineStr">
        <is>
          <t>6</t>
        </is>
      </c>
      <c r="E93" s="5" t="inlineStr">
        <is>
          <t>15.000,00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=HYPERLINK("https://leilaoonline.com.br/lote/detalhe/142486", "291")</f>
      </c>
      <c r="B94" s="4" t="s">
        <f>=HYPERLINK("https://leilaoonline.com.br/lote/detalhe/142486", " TRANSBORDO VT10 BI TANDEM, ANO 2014. - FR. 31206. - LOC. TAPEJARA/PR")</f>
      </c>
      <c r="C94" s="4" t="inlineStr">
        <is>
          <t>Vendido</t>
        </is>
      </c>
      <c r="D94" s="4" t="inlineStr">
        <is>
          <t>3</t>
        </is>
      </c>
      <c r="E94" s="5" t="inlineStr">
        <is>
          <t>12.000,00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=HYPERLINK("https://leilaoonline.com.br/lote/detalhe/142489", "292")</f>
      </c>
      <c r="B95" s="4" t="s">
        <f>=HYPERLINK("https://leilaoonline.com.br/lote/detalhe/142489", " CARRETA BASC. DISTR. MUDA, ANO 2018. - FR. 30750. - LOC. TAPEJARA/PR")</f>
      </c>
      <c r="C95" s="4" t="inlineStr">
        <is>
          <t>Vendido</t>
        </is>
      </c>
      <c r="D95" s="4" t="inlineStr">
        <is>
          <t>37</t>
        </is>
      </c>
      <c r="E95" s="5" t="inlineStr">
        <is>
          <t>25.000,00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=HYPERLINK("https://leilaoonline.com.br/lote/detalhe/142451", "293")</f>
      </c>
      <c r="B96" s="4" t="s">
        <f>=HYPERLINK("https://leilaoonline.com.br/lote/detalhe/142451", " TRANSBORDO VT10 BI TANDEM, ANO 2014. - FR. 30687. - LOC. TAPEJARA/PR")</f>
      </c>
      <c r="C96" s="4" t="inlineStr">
        <is>
          <t>Vendido</t>
        </is>
      </c>
      <c r="D96" s="4" t="inlineStr">
        <is>
          <t>1</t>
        </is>
      </c>
      <c r="E96" s="5" t="inlineStr">
        <is>
          <t>10.000,00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=HYPERLINK("https://leilaoonline.com.br/lote/detalhe/142448", "294")</f>
      </c>
      <c r="B97" s="4" t="s">
        <f>=HYPERLINK("https://leilaoonline.com.br/lote/detalhe/142448", " TRANSBORDO VT10 BI TANDEM, ANO 2011. - FR. 30021. - LOC. IGUATEMI/PR")</f>
      </c>
      <c r="C97" s="4" t="inlineStr">
        <is>
          <t>Vendido</t>
        </is>
      </c>
      <c r="D97" s="4" t="inlineStr">
        <is>
          <t>1</t>
        </is>
      </c>
      <c r="E97" s="5" t="inlineStr">
        <is>
          <t>10.000,00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=HYPERLINK("https://leilaoonline.com.br/lote/detalhe/142459", "516")</f>
      </c>
      <c r="B98" s="4" t="s">
        <f>=HYPERLINK("https://leilaoonline.com.br/lote/detalhe/142459", " COLHEDORA JOHN DEERE  3522, ANO 2013. - FR. 1958. - LOC. IGUATEMI/PR")</f>
      </c>
      <c r="C98" s="4" t="inlineStr">
        <is>
          <t>Vendido</t>
        </is>
      </c>
      <c r="D98" s="4" t="inlineStr">
        <is>
          <t>5</t>
        </is>
      </c>
      <c r="E98" s="5" t="inlineStr">
        <is>
          <t>40.000,00</t>
        </is>
      </c>
      <c r="F9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2026-07-13T11:21:13.00Z</dcterms:created>
  <dc:creator>Tellks Tecnologia</dc:creator>
  <cp:revision>0</cp:revision>
</cp:coreProperties>
</file>