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Outlander 2.2 • M. Benz C180 16 • Civic Touring 18 • WR-V 21 • HR-V • Onix 17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13/07/2022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=HYPERLINK("https://leilaoonline.com.br/lote/detalhe/136000", "103")</f>
      </c>
      <c r="B11" s="4" t="s">
        <f>=HYPERLINK("https://leilaoonline.com.br/lote/detalhe/136000", "veja o vídeo!! I/CHEV CRUZE LTZ NB AT; 2017/2017; PRETA; ALCO./GASOL. - FUNCIONANDO")</f>
      </c>
      <c r="C11" s="4" t="inlineStr">
        <is>
          <t>Não vendido</t>
        </is>
      </c>
      <c r="D11" s="4" t="inlineStr">
        <is>
          <t>53</t>
        </is>
      </c>
      <c r="E11" s="5" t="inlineStr">
        <is>
          <t>60.000,00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=HYPERLINK("https://leilaoonline.com.br/lote/detalhe/135956", "104")</f>
      </c>
      <c r="B12" s="4" t="s">
        <f>=HYPERLINK("https://leilaoonline.com.br/lote/detalhe/135956", "veja o vídeo!! I/CHEV TRACKER LTZ; 2017/2017; PRATA; ALCO./GASOL. - FUNCIONANDO - IPVA 2022 OK")</f>
      </c>
      <c r="C12" s="4" t="inlineStr">
        <is>
          <t>Não vendido</t>
        </is>
      </c>
      <c r="D12" s="4" t="inlineStr">
        <is>
          <t>41</t>
        </is>
      </c>
      <c r="E12" s="5" t="inlineStr">
        <is>
          <t>60.000,00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=HYPERLINK("https://leilaoonline.com.br/lote/detalhe/135355", "105")</f>
      </c>
      <c r="B13" s="4" t="s">
        <f>=HYPERLINK("https://leilaoonline.com.br/lote/detalhe/135355", "veja o vídeo!! CAMINHÃO MERCEDES BENZ/LS 1634; 2008/2009; BRANCA; DIESEL - FUNCIONANDO")</f>
      </c>
      <c r="C13" s="4" t="inlineStr">
        <is>
          <t>Não vendido</t>
        </is>
      </c>
      <c r="D13" s="4" t="inlineStr">
        <is>
          <t>24</t>
        </is>
      </c>
      <c r="E13" s="5" t="inlineStr">
        <is>
          <t>80.000,00</t>
        </is>
      </c>
      <c r="F13" s="4" t="inlineStr">
        <is>
          <t>1500.00</t>
        </is>
      </c>
    </row>
    <row collapsed="false" customFormat="false" customHeight="false" hidden="false" ht="12.1" outlineLevel="0" r="14">
      <c r="A14" s="5" t="s">
        <f>=HYPERLINK("https://leilaoonline.com.br/lote/detalhe/135360", "106")</f>
      </c>
      <c r="B14" s="4" t="s">
        <f>=HYPERLINK("https://leilaoonline.com.br/lote/detalhe/135360", "HONDA/CITY LX FLEX; 2013/2013; PRETA; ALCO./GASOL. - FUNCIONANDO")</f>
      </c>
      <c r="C14" s="4" t="inlineStr">
        <is>
          <t>Não vendido</t>
        </is>
      </c>
      <c r="D14" s="4" t="inlineStr">
        <is>
          <t>75</t>
        </is>
      </c>
      <c r="E14" s="5" t="inlineStr">
        <is>
          <t>38.000,00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=HYPERLINK("https://leilaoonline.com.br/lote/detalhe/135354", "107")</f>
      </c>
      <c r="B15" s="4" t="s">
        <f>=HYPERLINK("https://leilaoonline.com.br/lote/detalhe/135354", "veja o vídeo!! MERCEDES BENZ/C180 FF; 2016/2016; PRETA; ALCO./GASOL. - FUNC. - IPVA 2022 OK - FIPE: R$ 126.733,00")</f>
      </c>
      <c r="C15" s="4" t="inlineStr">
        <is>
          <t>Vendido</t>
        </is>
      </c>
      <c r="D15" s="4" t="inlineStr">
        <is>
          <t>74</t>
        </is>
      </c>
      <c r="E15" s="5" t="inlineStr">
        <is>
          <t>99.750,00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=HYPERLINK("https://leilaoonline.com.br/lote/detalhe/135367", "108")</f>
      </c>
      <c r="B16" s="4" t="s">
        <f>=HYPERLINK("https://leilaoonline.com.br/lote/detalhe/135367", "veja o vídeo!! HONDA/HR-V EXL CVT; 2016/2016; CINZA; ALCO./GASOL. - FUNCIONANDO - IPVA 2022 OK - FIPE: 92.757,00")</f>
      </c>
      <c r="C16" s="4" t="inlineStr">
        <is>
          <t>Vendido</t>
        </is>
      </c>
      <c r="D16" s="4" t="inlineStr">
        <is>
          <t>50</t>
        </is>
      </c>
      <c r="E16" s="5" t="inlineStr">
        <is>
          <t>63.250,00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=HYPERLINK("https://leilaoonline.com.br/lote/detalhe/135365", "109")</f>
      </c>
      <c r="B17" s="4" t="s">
        <f>=HYPERLINK("https://leilaoonline.com.br/lote/detalhe/135365", "veja o vídeo!! HONDA/CIVIC TOURING CVT; 2018/2018; CINZA; GASOLINA - FUNCIONANDO")</f>
      </c>
      <c r="C17" s="4" t="inlineStr">
        <is>
          <t>Não vendido</t>
        </is>
      </c>
      <c r="D17" s="4" t="inlineStr">
        <is>
          <t>18</t>
        </is>
      </c>
      <c r="E17" s="5" t="inlineStr">
        <is>
          <t>57.250,00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=HYPERLINK("https://leilaoonline.com.br/lote/detalhe/135361", "110")</f>
      </c>
      <c r="B18" s="4" t="s">
        <f>=HYPERLINK("https://leilaoonline.com.br/lote/detalhe/135361", "veja o vídeo!! I/M.BENZ GLA250; 2015/2015; CINZA; GASOLINA - FUNCIONANDO")</f>
      </c>
      <c r="C18" s="4" t="inlineStr">
        <is>
          <t>Vendido</t>
        </is>
      </c>
      <c r="D18" s="4" t="inlineStr">
        <is>
          <t>89</t>
        </is>
      </c>
      <c r="E18" s="5" t="inlineStr">
        <is>
          <t>115.750,00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=HYPERLINK("https://leilaoonline.com.br/lote/detalhe/135363", "111")</f>
      </c>
      <c r="B19" s="4" t="s">
        <f>=HYPERLINK("https://leilaoonline.com.br/lote/detalhe/135363", "veja o vídeo!! HONDA/FIT LX CVT; 2019/2020; PRETA; ALCO./GASOL. - FUNCIONANDO - IPVA 2022 OK - FIPE: 90.041,00")</f>
      </c>
      <c r="C19" s="4" t="inlineStr">
        <is>
          <t>Não vendido</t>
        </is>
      </c>
      <c r="D19" s="4" t="inlineStr">
        <is>
          <t>95</t>
        </is>
      </c>
      <c r="E19" s="5" t="inlineStr">
        <is>
          <t>59.750,00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=HYPERLINK("https://leilaoonline.com.br/lote/detalhe/135366", "112")</f>
      </c>
      <c r="B20" s="4" t="s">
        <f>=HYPERLINK("https://leilaoonline.com.br/lote/detalhe/135366", "veja o vídeo!! HONDA/WR-V EX CVT; 2021/2021; BRANCA; ALCO./GASOL. - FUNCIONANDO")</f>
      </c>
      <c r="C20" s="4" t="inlineStr">
        <is>
          <t>Não vendido</t>
        </is>
      </c>
      <c r="D20" s="4" t="inlineStr">
        <is>
          <t>25</t>
        </is>
      </c>
      <c r="E20" s="5" t="inlineStr">
        <is>
          <t>56.250,00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=HYPERLINK("https://leilaoonline.com.br/lote/detalhe/135356", "113")</f>
      </c>
      <c r="B21" s="4" t="s">
        <f>=HYPERLINK("https://leilaoonline.com.br/lote/detalhe/135356", "veja o vídeo!! HONDA/CIVIC LXS; 2013/2014; PRATA; ALCO./GASOL. - FUNCIONANDO - IPVA 2022 PAGO")</f>
      </c>
      <c r="C21" s="4" t="inlineStr">
        <is>
          <t>Não vendido</t>
        </is>
      </c>
      <c r="D21" s="4" t="inlineStr">
        <is>
          <t>95</t>
        </is>
      </c>
      <c r="E21" s="5" t="inlineStr">
        <is>
          <t>44.250,00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=HYPERLINK("https://leilaoonline.com.br/lote/detalhe/135955", "114")</f>
      </c>
      <c r="B22" s="4" t="s">
        <f>=HYPERLINK("https://leilaoonline.com.br/lote/detalhe/135955", "veja o vídeo!! HYUNDAI/HB20 1.0M UNIQUE; 2018/2019; PRATA; ALCO./GASOL. - FUNCIONANDO - IPVA 2022 OK")</f>
      </c>
      <c r="C22" s="4" t="inlineStr">
        <is>
          <t>Vendido</t>
        </is>
      </c>
      <c r="D22" s="4" t="inlineStr">
        <is>
          <t>32</t>
        </is>
      </c>
      <c r="E22" s="5" t="inlineStr">
        <is>
          <t>37.000,00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=HYPERLINK("https://leilaoonline.com.br/lote/detalhe/135364", "115")</f>
      </c>
      <c r="B23" s="4" t="s">
        <f>=HYPERLINK("https://leilaoonline.com.br/lote/detalhe/135364", "veja o vídeo!! TOYOTA/COROLLA XEI 2.0 16V DUAL VVT-I; 2017/2017; CINZA; ALCO./GASOL. - FUNCIONANDO - FIPE: 94.516,00")</f>
      </c>
      <c r="C23" s="4" t="inlineStr">
        <is>
          <t>Vendido</t>
        </is>
      </c>
      <c r="D23" s="4" t="inlineStr">
        <is>
          <t>49</t>
        </is>
      </c>
      <c r="E23" s="5" t="inlineStr">
        <is>
          <t>62.750,00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=HYPERLINK("https://leilaoonline.com.br/lote/detalhe/135357", "116")</f>
      </c>
      <c r="B24" s="4" t="s">
        <f>=HYPERLINK("https://leilaoonline.com.br/lote/detalhe/135357", "veja o vídeo!! I/HYUNDAI SANTAFE GLS V6; 2009/2010; PRATA; GASOLINA - FUNCIONANDO")</f>
      </c>
      <c r="C24" s="4" t="inlineStr">
        <is>
          <t>Não vendido</t>
        </is>
      </c>
      <c r="D24" s="4" t="inlineStr">
        <is>
          <t>50</t>
        </is>
      </c>
      <c r="E24" s="5" t="inlineStr">
        <is>
          <t>25.500,00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=HYPERLINK("https://leilaoonline.com.br/lote/detalhe/135359", "117")</f>
      </c>
      <c r="B25" s="4" t="s">
        <f>=HYPERLINK("https://leilaoonline.com.br/lote/detalhe/135359", "veja o vídeo!! I/MMC OUTLANDER 2.2 D; 2015/2016; BRANCA; DIESEL - FUNC. - IPVA 2022 OK - FIPE: R$ 153.230,00")</f>
      </c>
      <c r="C25" s="4" t="inlineStr">
        <is>
          <t>Não vendido</t>
        </is>
      </c>
      <c r="D25" s="4" t="inlineStr">
        <is>
          <t>46</t>
        </is>
      </c>
      <c r="E25" s="5" t="inlineStr">
        <is>
          <t>102.500,00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=HYPERLINK("https://leilaoonline.com.br/lote/detalhe/135954", "118")</f>
      </c>
      <c r="B26" s="4" t="s">
        <f>=HYPERLINK("https://leilaoonline.com.br/lote/detalhe/135954", "veja o vídeo!! RENEGADE SPORT AT; 2016/2016; PRETA; ALCO./GASOL. - FUNCIONANDO")</f>
      </c>
      <c r="C26" s="4" t="inlineStr">
        <is>
          <t>Não vendido</t>
        </is>
      </c>
      <c r="D26" s="4" t="inlineStr">
        <is>
          <t>70</t>
        </is>
      </c>
      <c r="E26" s="5" t="inlineStr">
        <is>
          <t>54.500,00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=HYPERLINK("https://leilaoonline.com.br/lote/detalhe/135358", "119")</f>
      </c>
      <c r="B27" s="4" t="s">
        <f>=HYPERLINK("https://leilaoonline.com.br/lote/detalhe/135358", "veja o vídeo!! HONDA/WR-V EXL CVT; 2021/2021; AZUL; ALCO./GASOL. - FUNCIONANDO")</f>
      </c>
      <c r="C27" s="4" t="inlineStr">
        <is>
          <t>Vendido</t>
        </is>
      </c>
      <c r="D27" s="4" t="inlineStr">
        <is>
          <t>62</t>
        </is>
      </c>
      <c r="E27" s="5" t="inlineStr">
        <is>
          <t>81.250,00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=HYPERLINK("https://leilaoonline.com.br/lote/detalhe/135362", "120")</f>
      </c>
      <c r="B28" s="4" t="s">
        <f>=HYPERLINK("https://leilaoonline.com.br/lote/detalhe/135362", "veja o vídeo!! FIAT/DOBLO CARGO 1.4; 2011/2012; BRANCA; ALCO./GASOL. - FUNCIONANDO - IPVA 2022 OK")</f>
      </c>
      <c r="C28" s="4" t="inlineStr">
        <is>
          <t>Não vendido</t>
        </is>
      </c>
      <c r="D28" s="4" t="inlineStr">
        <is>
          <t>45</t>
        </is>
      </c>
      <c r="E28" s="5" t="inlineStr">
        <is>
          <t>20.000,00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=HYPERLINK("https://leilaoonline.com.br/lote/detalhe/135368", "121")</f>
      </c>
      <c r="B29" s="4" t="s">
        <f>=HYPERLINK("https://leilaoonline.com.br/lote/detalhe/135368", "I/HYUNDAI I30 2.0; 2011/2012; PRETA; GASOLINA - FUNCIONANDO")</f>
      </c>
      <c r="C29" s="4" t="inlineStr">
        <is>
          <t>Não vendido</t>
        </is>
      </c>
      <c r="D29" s="4" t="inlineStr">
        <is>
          <t>37</t>
        </is>
      </c>
      <c r="E29" s="5" t="inlineStr">
        <is>
          <t>28.750,00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=HYPERLINK("https://leilaoonline.com.br/lote/detalhe/135998", "122")</f>
      </c>
      <c r="B30" s="4" t="s">
        <f>=HYPERLINK("https://leilaoonline.com.br/lote/detalhe/135998", "veja o vídeo!! HONDA/CITY LX CVT; 2017/2017; CINZA; ALCO./GASOL. - FUNCIONANDO - IPVA 2022 OK - FIPE: 74.370,00")</f>
      </c>
      <c r="C30" s="4" t="inlineStr">
        <is>
          <t>Vendido</t>
        </is>
      </c>
      <c r="D30" s="4" t="inlineStr">
        <is>
          <t>63</t>
        </is>
      </c>
      <c r="E30" s="5" t="inlineStr">
        <is>
          <t>49.750,00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=HYPERLINK("https://leilaoonline.com.br/lote/detalhe/135900", "123")</f>
      </c>
      <c r="B31" s="4" t="s">
        <f>=HYPERLINK("https://leilaoonline.com.br/lote/detalhe/135900", "HYUNDAI/HB20S 1.6A PREM; 2014/2014; PRETA; ALCO./GASOL. - FUNCIONANDO")</f>
      </c>
      <c r="C31" s="4" t="inlineStr">
        <is>
          <t>Não vendido</t>
        </is>
      </c>
      <c r="D31" s="4" t="inlineStr">
        <is>
          <t>32</t>
        </is>
      </c>
      <c r="E31" s="5" t="inlineStr">
        <is>
          <t>30.000,00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=HYPERLINK("https://leilaoonline.com.br/lote/detalhe/135957", "124")</f>
      </c>
      <c r="B32" s="4" t="s">
        <f>=HYPERLINK("https://leilaoonline.com.br/lote/detalhe/135957", "veja o vídeo!! HONDA/CITY EX FLEX; 2010/2010; PRETA; ALCO./GASOL. - FUNCIONANDO - IPVA 2022 OK")</f>
      </c>
      <c r="C32" s="4" t="inlineStr">
        <is>
          <t>Não vendido</t>
        </is>
      </c>
      <c r="D32" s="4" t="inlineStr">
        <is>
          <t>33</t>
        </is>
      </c>
      <c r="E32" s="5" t="inlineStr">
        <is>
          <t>29.250,00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=HYPERLINK("https://leilaoonline.com.br/lote/detalhe/135369", "125")</f>
      </c>
      <c r="B33" s="4" t="s">
        <f>=HYPERLINK("https://leilaoonline.com.br/lote/detalhe/135369", "I/AUDI A3 SPB 2.0T FSI; 2006/2007; PRATA; GASOLINA - FUNCIONANDO - IPVA 2022 PAGO")</f>
      </c>
      <c r="C33" s="4" t="inlineStr">
        <is>
          <t>Não vendido</t>
        </is>
      </c>
      <c r="D33" s="4" t="inlineStr">
        <is>
          <t>71</t>
        </is>
      </c>
      <c r="E33" s="5" t="inlineStr">
        <is>
          <t>26.750,00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=HYPERLINK("https://leilaoonline.com.br/lote/detalhe/135370", "126")</f>
      </c>
      <c r="B34" s="4" t="s">
        <f>=HYPERLINK("https://leilaoonline.com.br/lote/detalhe/135370", "veja o vídeo!! I/FIAT SIENA EL 1.4 FLEX; 2014/2015; PRETA; ALCO./GASOL. - FUNCIONANDO")</f>
      </c>
      <c r="C34" s="4" t="inlineStr">
        <is>
          <t>Não vendido</t>
        </is>
      </c>
      <c r="D34" s="4" t="inlineStr">
        <is>
          <t>34</t>
        </is>
      </c>
      <c r="E34" s="5" t="inlineStr">
        <is>
          <t>18.250,00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=HYPERLINK("https://leilaoonline.com.br/lote/detalhe/135374", "127")</f>
      </c>
      <c r="B35" s="4" t="s">
        <f>=HYPERLINK("https://leilaoonline.com.br/lote/detalhe/135374", "RENAULT/SCENIC EXP 1616V; 2005/2006; PRETA; ALCO./GASOL. - FUNCIONANDO ")</f>
      </c>
      <c r="C35" s="4" t="inlineStr">
        <is>
          <t>Não vendido</t>
        </is>
      </c>
      <c r="D35" s="4" t="inlineStr">
        <is>
          <t>16</t>
        </is>
      </c>
      <c r="E35" s="5" t="inlineStr">
        <is>
          <t>4.750,00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=HYPERLINK("https://leilaoonline.com.br/lote/detalhe/135377", "128")</f>
      </c>
      <c r="B36" s="4" t="s">
        <f>=HYPERLINK("https://leilaoonline.com.br/lote/detalhe/135377", "veja o vídeo!! FIAT/UNO VIVACE 1.0; 2010/2011; AMARELA; ALCO./GASOL. - FUNCIONANDO")</f>
      </c>
      <c r="C36" s="4" t="inlineStr">
        <is>
          <t>Não vendido</t>
        </is>
      </c>
      <c r="D36" s="4" t="inlineStr">
        <is>
          <t>16</t>
        </is>
      </c>
      <c r="E36" s="5" t="inlineStr">
        <is>
          <t>17.500,00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=HYPERLINK("https://leilaoonline.com.br/lote/detalhe/135373", "129")</f>
      </c>
      <c r="B37" s="4" t="s">
        <f>=HYPERLINK("https://leilaoonline.com.br/lote/detalhe/135373", "veja o vídeo!! VW/GOL 1000I; 1995/1995; BRANCA; GASOLINA - FUNCIONANDO")</f>
      </c>
      <c r="C37" s="4" t="inlineStr">
        <is>
          <t>Não vendido</t>
        </is>
      </c>
      <c r="D37" s="4" t="inlineStr">
        <is>
          <t>26</t>
        </is>
      </c>
      <c r="E37" s="5" t="inlineStr">
        <is>
          <t>8.000,00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=HYPERLINK("https://leilaoonline.com.br/lote/detalhe/135378", "130")</f>
      </c>
      <c r="B38" s="4" t="s">
        <f>=HYPERLINK("https://leilaoonline.com.br/lote/detalhe/135378", "veja o vídeo!! IMP/FORD ESCORT 1.8I GL; 1996/1996; VERDE; GASOLINA - FUNCIONANDO")</f>
      </c>
      <c r="C38" s="4" t="inlineStr">
        <is>
          <t>Não vendido</t>
        </is>
      </c>
      <c r="D38" s="4" t="inlineStr">
        <is>
          <t>11</t>
        </is>
      </c>
      <c r="E38" s="5" t="inlineStr">
        <is>
          <t>9.500,00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=HYPERLINK("https://leilaoonline.com.br/lote/detalhe/135379", "131")</f>
      </c>
      <c r="B39" s="4" t="s">
        <f>=HYPERLINK("https://leilaoonline.com.br/lote/detalhe/135379", "veja o vídeo!! FIAT/UNO VIVACE 1.0; 2015/2015; BRANCA; ALCO./GASOL. - FUNCIONANDO")</f>
      </c>
      <c r="C39" s="4" t="inlineStr">
        <is>
          <t>Vendido</t>
        </is>
      </c>
      <c r="D39" s="4" t="inlineStr">
        <is>
          <t>17</t>
        </is>
      </c>
      <c r="E39" s="5" t="inlineStr">
        <is>
          <t>26.000,00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=HYPERLINK("https://leilaoonline.com.br/lote/detalhe/135380", "132")</f>
      </c>
      <c r="B40" s="4" t="s">
        <f>=HYPERLINK("https://leilaoonline.com.br/lote/detalhe/135380", "veja o vídeo!! VW/GOL CL; 1988/1988; AZUL; ALCOOL - FUNCIONANDO")</f>
      </c>
      <c r="C40" s="4" t="inlineStr">
        <is>
          <t>Não vendido</t>
        </is>
      </c>
      <c r="D40" s="4" t="inlineStr">
        <is>
          <t>6</t>
        </is>
      </c>
      <c r="E40" s="5" t="inlineStr">
        <is>
          <t>7.000,00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=HYPERLINK("https://leilaoonline.com.br/lote/detalhe/135371", "133")</f>
      </c>
      <c r="B41" s="4" t="s">
        <f>=HYPERLINK("https://leilaoonline.com.br/lote/detalhe/135371", "GM/MONTANA CONQUEST; 2008/2008; CINZA; ALCO./GASOL. - FUNCIONANDO")</f>
      </c>
      <c r="C41" s="4" t="inlineStr">
        <is>
          <t>Não vendido</t>
        </is>
      </c>
      <c r="D41" s="4" t="inlineStr">
        <is>
          <t>19</t>
        </is>
      </c>
      <c r="E41" s="5" t="inlineStr">
        <is>
          <t>18.000,00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=HYPERLINK("https://leilaoonline.com.br/lote/detalhe/135372", "134")</f>
      </c>
      <c r="B42" s="4" t="s">
        <f>=HYPERLINK("https://leilaoonline.com.br/lote/detalhe/135372", "CHEVROLET/ONIX 1.4AT LTZ; 2017/2017; PRATA; ALCO./GASOL. - FUNCIONANDO")</f>
      </c>
      <c r="C42" s="4" t="inlineStr">
        <is>
          <t>Não vendido</t>
        </is>
      </c>
      <c r="D42" s="4" t="inlineStr">
        <is>
          <t>70</t>
        </is>
      </c>
      <c r="E42" s="5" t="inlineStr">
        <is>
          <t>48.500,00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=HYPERLINK("https://leilaoonline.com.br/lote/detalhe/135901", "135")</f>
      </c>
      <c r="B43" s="4" t="s">
        <f>=HYPERLINK("https://leilaoonline.com.br/lote/detalhe/135901", "veja o vídeo!! VW/GOL GTS; 1993/1993; VERMELHA; ALCOOL - FUNCIONANDO")</f>
      </c>
      <c r="C43" s="4" t="inlineStr">
        <is>
          <t>Não vendido</t>
        </is>
      </c>
      <c r="D43" s="4" t="inlineStr">
        <is>
          <t>41</t>
        </is>
      </c>
      <c r="E43" s="5" t="inlineStr">
        <is>
          <t>25.500,00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=HYPERLINK("https://leilaoonline.com.br/lote/detalhe/135376", "136")</f>
      </c>
      <c r="B44" s="4" t="s">
        <f>=HYPERLINK("https://leilaoonline.com.br/lote/detalhe/135376", "HONDA/FIT EXL CVT; 2014/2015; VERMELHA; ALCO./GASOL. - FUNCIONANDO")</f>
      </c>
      <c r="C44" s="4" t="inlineStr">
        <is>
          <t>Não vendido</t>
        </is>
      </c>
      <c r="D44" s="4" t="inlineStr">
        <is>
          <t>33</t>
        </is>
      </c>
      <c r="E44" s="5" t="inlineStr">
        <is>
          <t>31.000,00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=HYPERLINK("https://leilaoonline.com.br/lote/detalhe/135381", "137")</f>
      </c>
      <c r="B45" s="4" t="s">
        <f>=HYPERLINK("https://leilaoonline.com.br/lote/detalhe/135381", "CITROEN/PICASSO II16GLXF; 2011/2012; PRETA; ALCO./GASOL. - FUNCIONANDO")</f>
      </c>
      <c r="C45" s="4" t="inlineStr">
        <is>
          <t>Não vendido</t>
        </is>
      </c>
      <c r="D45" s="4" t="inlineStr">
        <is>
          <t>16</t>
        </is>
      </c>
      <c r="E45" s="5" t="inlineStr">
        <is>
          <t>8.500,00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=HYPERLINK("https://leilaoonline.com.br/lote/detalhe/135375", "138")</f>
      </c>
      <c r="B46" s="4" t="s">
        <f>=HYPERLINK("https://leilaoonline.com.br/lote/detalhe/135375", "veja o vídeo!! I/CHEVROLET CLASSIC LS; 2014/2015; PRETA; ALCO./GASOL. - FUNCIONANDO")</f>
      </c>
      <c r="C46" s="4" t="inlineStr">
        <is>
          <t>Não vendido</t>
        </is>
      </c>
      <c r="D46" s="4" t="inlineStr">
        <is>
          <t>6</t>
        </is>
      </c>
      <c r="E46" s="5" t="inlineStr">
        <is>
          <t>14.500,00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=HYPERLINK("https://leilaoonline.com.br/lote/detalhe/135385", "139")</f>
      </c>
      <c r="B47" s="4" t="s">
        <f>=HYPERLINK("https://leilaoonline.com.br/lote/detalhe/135385", "GM/CORSA HATCH MAXX; 2008/2009; BRANCA; ALCO./GASOL. - FUNCIONANDO")</f>
      </c>
      <c r="C47" s="4" t="inlineStr">
        <is>
          <t>Não vendido</t>
        </is>
      </c>
      <c r="D47" s="4" t="inlineStr">
        <is>
          <t>16</t>
        </is>
      </c>
      <c r="E47" s="5" t="inlineStr">
        <is>
          <t>9.500,00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=HYPERLINK("https://leilaoonline.com.br/lote/detalhe/135384", "140")</f>
      </c>
      <c r="B48" s="4" t="s">
        <f>=HYPERLINK("https://leilaoonline.com.br/lote/detalhe/135384", "VW//SANTANA; 2001/2001; BRANCA; ALCO./GNV - FUNCIONANDO")</f>
      </c>
      <c r="C48" s="4" t="inlineStr">
        <is>
          <t>Não vendido</t>
        </is>
      </c>
      <c r="D48" s="4" t="inlineStr">
        <is>
          <t>26</t>
        </is>
      </c>
      <c r="E48" s="5" t="inlineStr">
        <is>
          <t>7.250,00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=HYPERLINK("https://leilaoonline.com.br/lote/detalhe/135383", "141")</f>
      </c>
      <c r="B49" s="4" t="s">
        <f>=HYPERLINK("https://leilaoonline.com.br/lote/detalhe/135383", "CITROEN/PICASSO II16GLXF; 2008/2009; PRATA; ALCO./GASOL. - FUNCIONANDO")</f>
      </c>
      <c r="C49" s="4" t="inlineStr">
        <is>
          <t>Não vendido</t>
        </is>
      </c>
      <c r="D49" s="4" t="inlineStr">
        <is>
          <t>23</t>
        </is>
      </c>
      <c r="E49" s="5" t="inlineStr">
        <is>
          <t>8.000,00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=HYPERLINK("https://leilaoonline.com.br/lote/detalhe/136010", "142")</f>
      </c>
      <c r="B50" s="4" t="s">
        <f>=HYPERLINK("https://leilaoonline.com.br/lote/detalhe/136010", "HONDA/CIVIC LX; 2002/2003; PRETA; GASOLINA - FUNCIONANDO")</f>
      </c>
      <c r="C50" s="4" t="inlineStr">
        <is>
          <t>Não vendido</t>
        </is>
      </c>
      <c r="D50" s="4" t="inlineStr">
        <is>
          <t>13</t>
        </is>
      </c>
      <c r="E50" s="5" t="inlineStr">
        <is>
          <t>8.500,00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=HYPERLINK("https://leilaoonline.com.br/lote/detalhe/135382", "145")</f>
      </c>
      <c r="B51" s="4" t="s">
        <f>=HYPERLINK("https://leilaoonline.com.br/lote/detalhe/135382", "veja o vídeo!! GM/MONZA 650; 1993/1993; VERMELHA; GASOLINA - FUNCIONANDO")</f>
      </c>
      <c r="C51" s="4" t="inlineStr">
        <is>
          <t>Vendido</t>
        </is>
      </c>
      <c r="D51" s="4" t="inlineStr">
        <is>
          <t>38</t>
        </is>
      </c>
      <c r="E51" s="5" t="inlineStr">
        <is>
          <t>14.250,00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=HYPERLINK("https://leilaoonline.com.br/lote/detalhe/135386", "150")</f>
      </c>
      <c r="B52" s="4" t="s">
        <f>=HYPERLINK("https://leilaoonline.com.br/lote/detalhe/135386", "veja o vídeo!! GOL LS; 1985; BEGE; ALCOOL; MOTOR 1.6 - FUNCIONANDO")</f>
      </c>
      <c r="C52" s="4" t="inlineStr">
        <is>
          <t>Vendido</t>
        </is>
      </c>
      <c r="D52" s="4" t="inlineStr">
        <is>
          <t>17</t>
        </is>
      </c>
      <c r="E52" s="5" t="inlineStr">
        <is>
          <t>7.250,00</t>
        </is>
      </c>
      <c r="F52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2026-08-28T01:30:58.00Z</dcterms:created>
  <dc:creator>Tellks Tecnologia</dc:creator>
  <cp:revision>0</cp:revision>
</cp:coreProperties>
</file>