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MOTONIV. JD 620 G - RETRO JD - 12 TRATORES JD E VALTRA  - 4 CAMINHÕES - S-10 - F-350 - 5 M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=HYPERLINK("https://leilaoonline.com.br/lote/detalhe/129442", "171")</f>
      </c>
      <c r="B11" s="4" t="s">
        <f>=HYPERLINK("https://leilaoonline.com.br/lote/detalhe/129442", "TRATOR J. DEERE  7205J, ANO 2010, FR30082, LOC. JOÃO PINHEIRO/MG")</f>
      </c>
      <c r="C11" s="4" t="inlineStr">
        <is>
          <t>Vendido</t>
        </is>
      </c>
      <c r="D11" s="4" t="inlineStr">
        <is>
          <t>143</t>
        </is>
      </c>
      <c r="E11" s="5" t="inlineStr">
        <is>
          <t>194.000,00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=HYPERLINK("https://leilaoonline.com.br/lote/detalhe/129443", "218")</f>
      </c>
      <c r="B12" s="4" t="s">
        <f>=HYPERLINK("https://leilaoonline.com.br/lote/detalhe/129443", "SEMI REBOQUE PALHA ENFARD, SANTA IZABEL, ANO 2010, FR50055, LOC. JOÃO PINHEIRO/ MG")</f>
      </c>
      <c r="C12" s="4" t="inlineStr">
        <is>
          <t>Vendido</t>
        </is>
      </c>
      <c r="D12" s="4" t="inlineStr">
        <is>
          <t>34</t>
        </is>
      </c>
      <c r="E12" s="5" t="inlineStr">
        <is>
          <t>46.000,00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=HYPERLINK("https://leilaoonline.com.br/lote/detalhe/129439", "219")</f>
      </c>
      <c r="B13" s="4" t="s">
        <f>=HYPERLINK("https://leilaoonline.com.br/lote/detalhe/129439", "TRATOR J. DEERE  7715, ANO 2010, FR 30040,  LOC. JOÃO PINHEIRO/ MG")</f>
      </c>
      <c r="C13" s="4" t="inlineStr">
        <is>
          <t>Vendido</t>
        </is>
      </c>
      <c r="D13" s="4" t="inlineStr">
        <is>
          <t>100</t>
        </is>
      </c>
      <c r="E13" s="5" t="inlineStr">
        <is>
          <t>152.000,00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=HYPERLINK("https://leilaoonline.com.br/lote/detalhe/128046", "631")</f>
      </c>
      <c r="B14" s="4" t="s">
        <f>=HYPERLINK("https://leilaoonline.com.br/lote/detalhe/128046", " TRATOR JOHN DEERE 7715, ANO 2010, FR: 30043- LOC. JOÃO PINHEIRO/MG")</f>
      </c>
      <c r="C14" s="4" t="inlineStr">
        <is>
          <t>Não vendido</t>
        </is>
      </c>
      <c r="D14" s="4" t="inlineStr">
        <is>
          <t>128</t>
        </is>
      </c>
      <c r="E14" s="5" t="inlineStr">
        <is>
          <t>204.000,00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=HYPERLINK("https://leilaoonline.com.br/lote/detalhe/128048", "632")</f>
      </c>
      <c r="B15" s="4" t="s">
        <f>=HYPERLINK("https://leilaoonline.com.br/lote/detalhe/128048", " TRATOR JOHN DEERE 7715, ANO 2010, FR: 30017 - LOC. JOÃO PINHEIRO/MG")</f>
      </c>
      <c r="C15" s="4" t="inlineStr">
        <is>
          <t>Não vendido</t>
        </is>
      </c>
      <c r="D15" s="4" t="inlineStr">
        <is>
          <t>106</t>
        </is>
      </c>
      <c r="E15" s="5" t="inlineStr">
        <is>
          <t>155.000,00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=HYPERLINK("https://leilaoonline.com.br/lote/detalhe/128063", "633")</f>
      </c>
      <c r="B16" s="4" t="s">
        <f>=HYPERLINK("https://leilaoonline.com.br/lote/detalhe/128063", " TRATOR JOHN DEERE 7715, ANO 2010, FR: 30031- LOC. JOÃO PINHEIRO/MG")</f>
      </c>
      <c r="C16" s="4" t="inlineStr">
        <is>
          <t>Não vendido</t>
        </is>
      </c>
      <c r="D16" s="4" t="inlineStr">
        <is>
          <t>121</t>
        </is>
      </c>
      <c r="E16" s="5" t="inlineStr">
        <is>
          <t>181.000,00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=HYPERLINK("https://leilaoonline.com.br/lote/detalhe/129444", "634")</f>
      </c>
      <c r="B17" s="4" t="s">
        <f>=HYPERLINK("https://leilaoonline.com.br/lote/detalhe/129444", "TRATOR JOHN DEERE  7815, ANO 2010, FR30049, LOC. JOÃO PINHEIRO / MG")</f>
      </c>
      <c r="C17" s="4" t="inlineStr">
        <is>
          <t>Não vendido</t>
        </is>
      </c>
      <c r="D17" s="4" t="inlineStr">
        <is>
          <t>111</t>
        </is>
      </c>
      <c r="E17" s="5" t="inlineStr">
        <is>
          <t>173.000,00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=HYPERLINK("https://leilaoonline.com.br/lote/detalhe/128062", "635")</f>
      </c>
      <c r="B18" s="4" t="s">
        <f>=HYPERLINK("https://leilaoonline.com.br/lote/detalhe/128062", " TRATOR JOHN DEERE 7715, ANO 2010, FR: 30045- LOC. JOÃO PINHEIRO/MG")</f>
      </c>
      <c r="C18" s="4" t="inlineStr">
        <is>
          <t>Não vendido</t>
        </is>
      </c>
      <c r="D18" s="4" t="inlineStr">
        <is>
          <t>111</t>
        </is>
      </c>
      <c r="E18" s="5" t="inlineStr">
        <is>
          <t>165.000,00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=HYPERLINK("https://leilaoonline.com.br/lote/detalhe/128065", "636")</f>
      </c>
      <c r="B19" s="4" t="s">
        <f>=HYPERLINK("https://leilaoonline.com.br/lote/detalhe/128065", " TRATOR JOHN DEERE 7715, ANO 2010, FR: 30039- LOC. JOÃO PINHEIRO/MG")</f>
      </c>
      <c r="C19" s="4" t="inlineStr">
        <is>
          <t>Não vendido</t>
        </is>
      </c>
      <c r="D19" s="4" t="inlineStr">
        <is>
          <t>116</t>
        </is>
      </c>
      <c r="E19" s="5" t="inlineStr">
        <is>
          <t>173.000,00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=HYPERLINK("https://leilaoonline.com.br/lote/detalhe/128069", "637")</f>
      </c>
      <c r="B20" s="4" t="s">
        <f>=HYPERLINK("https://leilaoonline.com.br/lote/detalhe/128069", " TRATOR VALTRA A750 4X4 GI,ANO 2010 FR: 30064- LOC. JOÃO PINHEIRO/MG")</f>
      </c>
      <c r="C20" s="4" t="inlineStr">
        <is>
          <t>Vendido</t>
        </is>
      </c>
      <c r="D20" s="4" t="inlineStr">
        <is>
          <t>42</t>
        </is>
      </c>
      <c r="E20" s="5" t="inlineStr">
        <is>
          <t>89.000,00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=HYPERLINK("https://leilaoonline.com.br/lote/detalhe/128067", "638")</f>
      </c>
      <c r="B21" s="4" t="s">
        <f>=HYPERLINK("https://leilaoonline.com.br/lote/detalhe/128067", " TRATOR VALTRA A750 4X4 GI,ANO 2010 FR: 30066- LOC. JOÃO PINHEIRO/MG")</f>
      </c>
      <c r="C21" s="4" t="inlineStr">
        <is>
          <t>Vendido</t>
        </is>
      </c>
      <c r="D21" s="4" t="inlineStr">
        <is>
          <t>68</t>
        </is>
      </c>
      <c r="E21" s="5" t="inlineStr">
        <is>
          <t>111.000,00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=HYPERLINK("https://leilaoonline.com.br/lote/detalhe/128071", "639")</f>
      </c>
      <c r="B22" s="4" t="s">
        <f>=HYPERLINK("https://leilaoonline.com.br/lote/detalhe/128071", " TRATOR VALTRA A750 4X4 GI,ANO 2010 FR: 30068- LOC. JOÃO PINHEIRO/MG")</f>
      </c>
      <c r="C22" s="4" t="inlineStr">
        <is>
          <t>Vendido</t>
        </is>
      </c>
      <c r="D22" s="4" t="inlineStr">
        <is>
          <t>70</t>
        </is>
      </c>
      <c r="E22" s="5" t="inlineStr">
        <is>
          <t>109.000,00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=HYPERLINK("https://leilaoonline.com.br/lote/detalhe/128070", "640")</f>
      </c>
      <c r="B23" s="4" t="s">
        <f>=HYPERLINK("https://leilaoonline.com.br/lote/detalhe/128070", " TRATOR VALTRA A750 4X4 GI, ANO 2010, FR: 30063- LOC. JOÃO PINHEIRO/MG")</f>
      </c>
      <c r="C23" s="4" t="inlineStr">
        <is>
          <t>Não vendido</t>
        </is>
      </c>
      <c r="D23" s="4" t="inlineStr">
        <is>
          <t>39</t>
        </is>
      </c>
      <c r="E23" s="5" t="inlineStr">
        <is>
          <t>80.000,00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=HYPERLINK("https://leilaoonline.com.br/lote/detalhe/128068", "641")</f>
      </c>
      <c r="B24" s="4" t="s">
        <f>=HYPERLINK("https://leilaoonline.com.br/lote/detalhe/128068", " TRATOR VALTRA A750 4X4 GI,ANO 2010 FR: 30067- LOC. JOÃO PINHEIRO/MG")</f>
      </c>
      <c r="C24" s="4" t="inlineStr">
        <is>
          <t>Vendido</t>
        </is>
      </c>
      <c r="D24" s="4" t="inlineStr">
        <is>
          <t>68</t>
        </is>
      </c>
      <c r="E24" s="5" t="inlineStr">
        <is>
          <t>106.000,00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=HYPERLINK("https://leilaoonline.com.br/lote/detalhe/128072", "642")</f>
      </c>
      <c r="B25" s="4" t="s">
        <f>=HYPERLINK("https://leilaoonline.com.br/lote/detalhe/128072", " GUINDASTE HYSTER FORTIS K110 5T,ANO 1986 FR: 30090- LOC. JOÃO PINHEIRO/MG")</f>
      </c>
      <c r="C25" s="4" t="inlineStr">
        <is>
          <t>Vendido</t>
        </is>
      </c>
      <c r="D25" s="4" t="inlineStr">
        <is>
          <t>42</t>
        </is>
      </c>
      <c r="E25" s="5" t="inlineStr">
        <is>
          <t>51.000,00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=HYPERLINK("https://leilaoonline.com.br/lote/detalhe/128074", "643")</f>
      </c>
      <c r="B26" s="4" t="s">
        <f>=HYPERLINK("https://leilaoonline.com.br/lote/detalhe/128074", " RETROESCAVADEIRA JOHN DEERE 310L, ANO 2017 FR: 30104- LOC. JOÃO PINHEIRO/MG")</f>
      </c>
      <c r="C26" s="4" t="inlineStr">
        <is>
          <t>Não vendido</t>
        </is>
      </c>
      <c r="D26" s="4" t="inlineStr">
        <is>
          <t>107</t>
        </is>
      </c>
      <c r="E26" s="5" t="inlineStr">
        <is>
          <t>216.000,00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=HYPERLINK("https://leilaoonline.com.br/lote/detalhe/128049", "644")</f>
      </c>
      <c r="B27" s="4" t="s">
        <f>=HYPERLINK("https://leilaoonline.com.br/lote/detalhe/128049", "  HONDA NXR BROS 160 ESDD, ANO 2016, FR: 10129 - LOC. JOÃO PINHEIRO/MG")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=HYPERLINK("https://leilaoonline.com.br/lote/detalhe/128050", "645")</f>
      </c>
      <c r="B28" s="4" t="s">
        <f>=HYPERLINK("https://leilaoonline.com.br/lote/detalhe/128050", " CAMINHÃO VOLKSWAGEM 31260 6X4 WORKER, ANO 2010, FR: 20004 - LOC. JOÃO PINHEIRO/MG ")</f>
      </c>
      <c r="C28" s="4" t="inlineStr">
        <is>
          <t>Não vendido</t>
        </is>
      </c>
      <c r="D28" s="4" t="inlineStr">
        <is>
          <t>99</t>
        </is>
      </c>
      <c r="E28" s="5" t="inlineStr">
        <is>
          <t>253.000,00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=HYPERLINK("https://leilaoonline.com.br/lote/detalhe/128059", "646")</f>
      </c>
      <c r="B29" s="4" t="s">
        <f>=HYPERLINK("https://leilaoonline.com.br/lote/detalhe/128059", " CAMINHÃO VOLKSWAGEM 31260 6X4 WORKER, ANO 2010, FR: 20028 - LOC. JOÃO PINHEIRO/MG")</f>
      </c>
      <c r="C29" s="4" t="inlineStr">
        <is>
          <t>Não vendido</t>
        </is>
      </c>
      <c r="D29" s="4" t="inlineStr">
        <is>
          <t>121</t>
        </is>
      </c>
      <c r="E29" s="5" t="inlineStr">
        <is>
          <t>193.000,00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=HYPERLINK("https://leilaoonline.com.br/lote/detalhe/128055", "648")</f>
      </c>
      <c r="B30" s="4" t="s">
        <f>=HYPERLINK("https://leilaoonline.com.br/lote/detalhe/128055", " FIAT STRADA CE 1.4 WKG, ANO 2014, FR: 11095 - LOC. JOÃO PINHEIRO/MG")</f>
      </c>
      <c r="C30" s="4" t="inlineStr">
        <is>
          <t>Não vendido</t>
        </is>
      </c>
      <c r="D30" s="4" t="inlineStr">
        <is>
          <t>32</t>
        </is>
      </c>
      <c r="E30" s="5" t="inlineStr">
        <is>
          <t>33.500,00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=HYPERLINK("https://leilaoonline.com.br/lote/detalhe/128057", "649")</f>
      </c>
      <c r="B31" s="4" t="s">
        <f>=HYPERLINK("https://leilaoonline.com.br/lote/detalhe/128057", " HONDA NXR BROS 160 ESDD, ANO 2016, FR: 10118 - LOC. JOÃO PINHEIRO/MG")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=HYPERLINK("https://leilaoonline.com.br/lote/detalhe/128056", "650")</f>
      </c>
      <c r="B32" s="4" t="s">
        <f>=HYPERLINK("https://leilaoonline.com.br/lote/detalhe/128056", " CHEVROLET S10 LT 4X4 2.5, ANO 2016/2017, FR: 11097 - LOC. JOÃO PINHEIRO/MG")</f>
      </c>
      <c r="C32" s="4" t="inlineStr">
        <is>
          <t>Vendido</t>
        </is>
      </c>
      <c r="D32" s="4" t="inlineStr">
        <is>
          <t>55</t>
        </is>
      </c>
      <c r="E32" s="5" t="inlineStr">
        <is>
          <t>84.000,00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=HYPERLINK("https://leilaoonline.com.br/lote/detalhe/128047", "651")</f>
      </c>
      <c r="B33" s="4" t="s">
        <f>=HYPERLINK("https://leilaoonline.com.br/lote/detalhe/128047", " FIAT STRADA CE 1.4 WKG, ANO 2016, FR: 11080 - LOC. JOÃO PINHEIRO/MG")</f>
      </c>
      <c r="C33" s="4" t="inlineStr">
        <is>
          <t>Vendido</t>
        </is>
      </c>
      <c r="D33" s="4" t="inlineStr">
        <is>
          <t>27</t>
        </is>
      </c>
      <c r="E33" s="5" t="inlineStr">
        <is>
          <t>38.600,00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=HYPERLINK("https://leilaoonline.com.br/lote/detalhe/128075", "652")</f>
      </c>
      <c r="B34" s="4" t="s">
        <f>=HYPERLINK("https://leilaoonline.com.br/lote/detalhe/128075", " MOTONIVELADORA 620G JOHN DEERE, ANO 2018 FR: 30106 - LOC. JOÃO PINHEIRO/MG")</f>
      </c>
      <c r="C34" s="4" t="inlineStr">
        <is>
          <t>Não vendido</t>
        </is>
      </c>
      <c r="D34" s="4" t="inlineStr">
        <is>
          <t>207</t>
        </is>
      </c>
      <c r="E34" s="5" t="inlineStr">
        <is>
          <t>542.000,00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=HYPERLINK("https://leilaoonline.com.br/lote/detalhe/128060", "653")</f>
      </c>
      <c r="B35" s="4" t="s">
        <f>=HYPERLINK("https://leilaoonline.com.br/lote/detalhe/128060", " TRATOR JOHN DEERE 7715, ANO 2010, FR: 30034- LOC. JOÃO PINHEIRO/MG")</f>
      </c>
      <c r="C35" s="4" t="inlineStr">
        <is>
          <t>Não vendido</t>
        </is>
      </c>
      <c r="D35" s="4" t="inlineStr">
        <is>
          <t>113</t>
        </is>
      </c>
      <c r="E35" s="5" t="inlineStr">
        <is>
          <t>232.000,00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=HYPERLINK("https://leilaoonline.com.br/lote/detalhe/128083", "654")</f>
      </c>
      <c r="B36" s="4" t="s">
        <f>=HYPERLINK("https://leilaoonline.com.br/lote/detalhe/128083", " ALEIRADOR DE PALHA 5130, CHALLENGER, ANO 2018, FR: 60193 - LOC. JOÃO PINHEIRO/MG")</f>
      </c>
      <c r="C36" s="4" t="inlineStr">
        <is>
          <t>Vendido</t>
        </is>
      </c>
      <c r="D36" s="4" t="inlineStr">
        <is>
          <t>51</t>
        </is>
      </c>
      <c r="E36" s="5" t="inlineStr">
        <is>
          <t>30.000,00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=HYPERLINK("https://leilaoonline.com.br/lote/detalhe/128079", "655")</f>
      </c>
      <c r="B37" s="4" t="s">
        <f>=HYPERLINK("https://leilaoonline.com.br/lote/detalhe/128079", " ALEIRADOR DE PALHA 5130, CHALLENGER, ANO 2018, FR: 60194 - LOC. JOÃO PINHEIRO/MG")</f>
      </c>
      <c r="C37" s="4" t="inlineStr">
        <is>
          <t>Vendido</t>
        </is>
      </c>
      <c r="D37" s="4" t="inlineStr">
        <is>
          <t>114</t>
        </is>
      </c>
      <c r="E37" s="5" t="inlineStr">
        <is>
          <t>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=HYPERLINK("https://leilaoonline.com.br/lote/detalhe/128052", "656")</f>
      </c>
      <c r="B38" s="4" t="s">
        <f>=HYPERLINK("https://leilaoonline.com.br/lote/detalhe/128052", " CAMINHÃO VOLKSWAGEM 31260 6X4 WORKER, ANO 2008, FR: 20009 - LOC. JOÃO PINHEIRO/MG ")</f>
      </c>
      <c r="C38" s="4" t="inlineStr">
        <is>
          <t>Não vendido</t>
        </is>
      </c>
      <c r="D38" s="4" t="inlineStr">
        <is>
          <t>114</t>
        </is>
      </c>
      <c r="E38" s="5" t="inlineStr">
        <is>
          <t>199.000,00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=HYPERLINK("https://leilaoonline.com.br/lote/detalhe/128058", "657")</f>
      </c>
      <c r="B39" s="4" t="s">
        <f>=HYPERLINK("https://leilaoonline.com.br/lote/detalhe/128058", " HONDA NXR BROS 160 ESDD, ANO 2016, FR: 10130 - LOC. JOÃO PINHEIRO/MG")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=HYPERLINK("https://leilaoonline.com.br/lote/detalhe/128085", "658")</f>
      </c>
      <c r="B40" s="4" t="s">
        <f>=HYPERLINK("https://leilaoonline.com.br/lote/detalhe/128085", " CARRETA DE FARDOS DRIA, ANO 2019, FR: 60195 - LOC. JOÃO PINHEIRO/MG")</f>
      </c>
      <c r="C40" s="4" t="inlineStr">
        <is>
          <t>Vendido</t>
        </is>
      </c>
      <c r="D40" s="4" t="inlineStr">
        <is>
          <t>33</t>
        </is>
      </c>
      <c r="E40" s="5" t="inlineStr">
        <is>
          <t>21.000,00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=HYPERLINK("https://leilaoonline.com.br/lote/detalhe/128053", "659")</f>
      </c>
      <c r="B41" s="4" t="s">
        <f>=HYPERLINK("https://leilaoonline.com.br/lote/detalhe/128053", " HONDA NXR BROS 160 ESDD, ANO 2016, FR: 10119 - LOC. JOÃO PINHEIRO/MG")</f>
      </c>
      <c r="C41" s="4" t="inlineStr">
        <is>
          <t>Vendido</t>
        </is>
      </c>
      <c r="D41" s="4" t="inlineStr">
        <is>
          <t>13</t>
        </is>
      </c>
      <c r="E41" s="5" t="inlineStr">
        <is>
          <t>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=HYPERLINK("https://leilaoonline.com.br/lote/detalhe/128061", "660")</f>
      </c>
      <c r="B42" s="4" t="s">
        <f>=HYPERLINK("https://leilaoonline.com.br/lote/detalhe/128061", " HONDA NXR BROS 160 ESDD, ANO 2016, FR: 10120 - LOC. JOÃO PINHEIRO/MG")</f>
      </c>
      <c r="C42" s="4" t="inlineStr">
        <is>
          <t>Vendido</t>
        </is>
      </c>
      <c r="D42" s="4" t="inlineStr">
        <is>
          <t>11</t>
        </is>
      </c>
      <c r="E42" s="5" t="inlineStr">
        <is>
          <t>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=HYPERLINK("https://leilaoonline.com.br/lote/detalhe/128054", "661")</f>
      </c>
      <c r="B43" s="4" t="s">
        <f>=HYPERLINK("https://leilaoonline.com.br/lote/detalhe/128054", " CAMINHONETE FORD F350, ANO 2011, FR: 11044 - LOC. JOÃO PINHEIRO/MG")</f>
      </c>
      <c r="C43" s="4" t="inlineStr">
        <is>
          <t>Vendido</t>
        </is>
      </c>
      <c r="D43" s="4" t="inlineStr">
        <is>
          <t>58</t>
        </is>
      </c>
      <c r="E43" s="5" t="inlineStr">
        <is>
          <t>105.000,00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=HYPERLINK("https://leilaoonline.com.br/lote/detalhe/128051", "662")</f>
      </c>
      <c r="B44" s="4" t="s">
        <f>=HYPERLINK("https://leilaoonline.com.br/lote/detalhe/128051", " CAMINHONETE CHEVROLET S10 LT 4X4 2.5, ANO, 2015; FR 11073  - LOC. JOÃO PINHEIRO/MG")</f>
      </c>
      <c r="C44" s="4" t="inlineStr">
        <is>
          <t>Vendido</t>
        </is>
      </c>
      <c r="D44" s="4" t="inlineStr">
        <is>
          <t>40</t>
        </is>
      </c>
      <c r="E44" s="5" t="inlineStr">
        <is>
          <t>69.000,00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=HYPERLINK("https://leilaoonline.com.br/lote/detalhe/128084", "663")</f>
      </c>
      <c r="B45" s="4" t="s">
        <f>=HYPERLINK("https://leilaoonline.com.br/lote/detalhe/128084", " CARRETA DE FARDOS DRIA, ANO 2019, FR: 60210 - LOC. JOÃO PINHEIRO/MG")</f>
      </c>
      <c r="C45" s="4" t="inlineStr">
        <is>
          <t>Vendido</t>
        </is>
      </c>
      <c r="D45" s="4" t="inlineStr">
        <is>
          <t>41</t>
        </is>
      </c>
      <c r="E45" s="5" t="inlineStr">
        <is>
          <t>31.000,00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=HYPERLINK("https://leilaoonline.com.br/lote/detalhe/128077", "666")</f>
      </c>
      <c r="B46" s="4" t="s">
        <f>=HYPERLINK("https://leilaoonline.com.br/lote/detalhe/128077", " ENFARDADORA  LB34B CHALLENGER, ANO 2011, FR: 60095 - LOC. JOÃO PINHEIRO/MG")</f>
      </c>
      <c r="C46" s="4" t="inlineStr">
        <is>
          <t>Vendido</t>
        </is>
      </c>
      <c r="D46" s="4" t="inlineStr">
        <is>
          <t>113</t>
        </is>
      </c>
      <c r="E46" s="5" t="inlineStr">
        <is>
          <t>93.000,00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=HYPERLINK("https://leilaoonline.com.br/lote/detalhe/128081", "667")</f>
      </c>
      <c r="B47" s="4" t="s">
        <f>=HYPERLINK("https://leilaoonline.com.br/lote/detalhe/128081", " ENFARDADORA  LB34B CHALLENGER, ANO 2018, FR: 60192 - LOC. JOÃO PINHEIRO/MG")</f>
      </c>
      <c r="C47" s="4" t="inlineStr">
        <is>
          <t>Vendido</t>
        </is>
      </c>
      <c r="D47" s="4" t="inlineStr">
        <is>
          <t>279</t>
        </is>
      </c>
      <c r="E47" s="5" t="inlineStr">
        <is>
          <t>254.500,00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=HYPERLINK("https://leilaoonline.com.br/lote/detalhe/128082", "668")</f>
      </c>
      <c r="B48" s="4" t="s">
        <f>=HYPERLINK("https://leilaoonline.com.br/lote/detalhe/128082", " ENFARDADORA  LB34B CHALLENGER, ANO 2018, FR: 60191 - LOC. JOÃO PINHEIRO/MG")</f>
      </c>
      <c r="C48" s="4" t="inlineStr">
        <is>
          <t>Vendido</t>
        </is>
      </c>
      <c r="D48" s="4" t="inlineStr">
        <is>
          <t>308</t>
        </is>
      </c>
      <c r="E48" s="5" t="inlineStr">
        <is>
          <t>277.500,00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=HYPERLINK("https://leilaoonline.com.br/lote/detalhe/128076", "669")</f>
      </c>
      <c r="B49" s="4" t="s">
        <f>=HYPERLINK("https://leilaoonline.com.br/lote/detalhe/128076", " SEMI REBOQUE PALHA ENFARD. SANTA IZABEL, ANO 2009 FR: 50012 - LOC. JOÃO PINHEIRO/MG")</f>
      </c>
      <c r="C49" s="4" t="inlineStr">
        <is>
          <t>Vendido</t>
        </is>
      </c>
      <c r="D49" s="4" t="inlineStr">
        <is>
          <t>66</t>
        </is>
      </c>
      <c r="E49" s="5" t="inlineStr">
        <is>
          <t>54.000,00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=HYPERLINK("https://leilaoonline.com.br/lote/detalhe/128073", "670")</f>
      </c>
      <c r="B50" s="4" t="s">
        <f>=HYPERLINK("https://leilaoonline.com.br/lote/detalhe/128073", " SEMI REBOQUE PALHA ENFARD. SANTA IZABEL, ANO 2009 FR: 50004 - LOC. JOÃO PINHEIRO/MG")</f>
      </c>
      <c r="C50" s="4" t="inlineStr">
        <is>
          <t>Vendido</t>
        </is>
      </c>
      <c r="D50" s="4" t="inlineStr">
        <is>
          <t>59</t>
        </is>
      </c>
      <c r="E50" s="5" t="inlineStr">
        <is>
          <t>50.000,00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=HYPERLINK("https://leilaoonline.com.br/lote/detalhe/128078", "671")</f>
      </c>
      <c r="B51" s="4" t="s">
        <f>=HYPERLINK("https://leilaoonline.com.br/lote/detalhe/128078", " SEMI REBOQUE PALHA ENFARD. SANTA IZABEL, ANO 2009 FR: 50022 - LOC. JOÃO PINHEIRO/MG")</f>
      </c>
      <c r="C51" s="4" t="inlineStr">
        <is>
          <t>Vendido</t>
        </is>
      </c>
      <c r="D51" s="4" t="inlineStr">
        <is>
          <t>68</t>
        </is>
      </c>
      <c r="E51" s="5" t="inlineStr">
        <is>
          <t>54.000,00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=HYPERLINK("https://leilaoonline.com.br/lote/detalhe/128080", "672")</f>
      </c>
      <c r="B52" s="4" t="s">
        <f>=HYPERLINK("https://leilaoonline.com.br/lote/detalhe/128080", " SEMI REBOQUE PALHA ENFARD. SANTA IZABEL, ANO 2009 FR: 50027 - LOC. JOÃO PINHEIRO/MG")</f>
      </c>
      <c r="C52" s="4" t="inlineStr">
        <is>
          <t>Vendido</t>
        </is>
      </c>
      <c r="D52" s="4" t="inlineStr">
        <is>
          <t>61</t>
        </is>
      </c>
      <c r="E52" s="5" t="inlineStr">
        <is>
          <t>47.000,00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=HYPERLINK("https://leilaoonline.com.br/lote/detalhe/128066", "673")</f>
      </c>
      <c r="B53" s="4" t="s">
        <f>=HYPERLINK("https://leilaoonline.com.br/lote/detalhe/128066", " TRATOR JOHN DEERE 7715, ANO 2010, FR: 30048- LOC. JOÃO PINHEIRO/MG")</f>
      </c>
      <c r="C53" s="4" t="inlineStr">
        <is>
          <t>Não vendido</t>
        </is>
      </c>
      <c r="D53" s="4" t="inlineStr">
        <is>
          <t>78</t>
        </is>
      </c>
      <c r="E53" s="5" t="inlineStr">
        <is>
          <t>218.000,00</t>
        </is>
      </c>
      <c r="F53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2026-04-18T08:07:23.00Z</dcterms:created>
  <dc:creator>Tellks Tecnologia</dc:creator>
  <cp:revision>0</cp:revision>
</cp:coreProperties>
</file>