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CAMINHÕES - COLHEDORAS - CARRETAS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=HYPERLINK("https://leilaoonline.com.br/lote/detalhe/113755", "3202")</f>
      </c>
      <c r="B11" s="4" t="s">
        <f>=HYPERLINK("https://leilaoonline.com.br/lote/detalhe/113755", "Televisão, Armário e outros - Veja Especificações abaixo. Fundação Raizen Barra - Localizado na Cidade de Igaraçú do Tietê/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=HYPERLINK("https://leilaoonline.com.br/lote/detalhe/113758", "3218")</f>
      </c>
      <c r="B12" s="4" t="s">
        <f>=HYPERLINK("https://leilaoonline.com.br/lote/detalhe/113758", " TANQUE , SF , ( OBS. DESMONTAGEM POR CONTA DO COMPRADOR) LOC. DIAMANTE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=HYPERLINK("https://leilaoonline.com.br/lote/detalhe/113771", "3278")</f>
      </c>
      <c r="B13" s="4" t="s">
        <f>=HYPERLINK("https://leilaoonline.com.br/lote/detalhe/113771", " ACUMULADOR PT2010 , FR 56712, LOC. BARRA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=HYPERLINK("https://leilaoonline.com.br/lote/detalhe/113762", "3401")</f>
      </c>
      <c r="B14" s="4" t="s">
        <f>=HYPERLINK("https://leilaoonline.com.br/lote/detalhe/113762", " COLHEDORA JOHN DEERE 3522 2L , ANO 2012, FR101480, LOC.BARRA 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=HYPERLINK("https://leilaoonline.com.br/lote/detalhe/113761", "3403")</f>
      </c>
      <c r="B15" s="4" t="s">
        <f>=HYPERLINK("https://leilaoonline.com.br/lote/detalhe/113761", " CULTIVADOR, ANO 2015, FR74029, LOC. BARRA")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=HYPERLINK("https://leilaoonline.com.br/lote/detalhe/113764", "3421")</f>
      </c>
      <c r="B16" s="4" t="s">
        <f>=HYPERLINK("https://leilaoonline.com.br/lote/detalhe/113764", " ELIMINADOR DE SOQUEIRA DMB, ANO 2014, FR103875,LOC. BARRA")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=HYPERLINK("https://leilaoonline.com.br/lote/detalhe/113763", "3422")</f>
      </c>
      <c r="B17" s="4" t="s">
        <f>=HYPERLINK("https://leilaoonline.com.br/lote/detalhe/113763", " ELIMINADOR DE SOQUEIRA DMB, ANO 2014, FR103874,LOC. BARRA")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=HYPERLINK("https://leilaoonline.com.br/lote/detalhe/114903", "3427")</f>
      </c>
      <c r="B18" s="4" t="s">
        <f>=HYPERLINK("https://leilaoonline.com.br/lote/detalhe/114903", " TRATOR VALTRA, ANO 2014,  FR106672,  ( OBS: MOTOR TRAVADO ) LOC. DIAMANTE ")</f>
      </c>
      <c r="C18" s="4" t="inlineStr">
        <is>
          <t>Não vendido</t>
        </is>
      </c>
      <c r="D18" s="4" t="inlineStr">
        <is>
          <t>82</t>
        </is>
      </c>
      <c r="E18" s="5" t="inlineStr">
        <is>
          <t>179.000,00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=HYPERLINK("https://leilaoonline.com.br/lote/detalhe/113773", "3430")</f>
      </c>
      <c r="B19" s="4" t="s">
        <f>=HYPERLINK("https://leilaoonline.com.br/lote/detalhe/113773", " TRANSBORDO COR AZUL SERMAG, FR107698, LOC. DIAMANTE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=HYPERLINK("https://leilaoonline.com.br/lote/detalhe/113772", "3432")</f>
      </c>
      <c r="B20" s="4" t="s">
        <f>=HYPERLINK("https://leilaoonline.com.br/lote/detalhe/113772", " TRANSBORDO SANTAL 12 T, FR107701, LOC. DIAMANTE 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=HYPERLINK("https://leilaoonline.com.br/lote/detalhe/113770", "3433")</f>
      </c>
      <c r="B21" s="4" t="s">
        <f>=HYPERLINK("https://leilaoonline.com.br/lote/detalhe/113770", " LOTE DE SUCATA ELETRONICA/ELETRICA, CONTENDO MOTORES, PAINEIS /LUMINARIAS, S/SF, LOC. DIAMANTE   ")</f>
      </c>
      <c r="C21" s="4" t="inlineStr">
        <is>
          <t>Vendido</t>
        </is>
      </c>
      <c r="D21" s="4" t="inlineStr">
        <is>
          <t>11</t>
        </is>
      </c>
      <c r="E21" s="5" t="inlineStr">
        <is>
          <t>3.500,00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=HYPERLINK("https://leilaoonline.com.br/lote/detalhe/114904", "3439")</f>
      </c>
      <c r="B22" s="4" t="s">
        <f>=HYPERLINK("https://leilaoonline.com.br/lote/detalhe/114904", "TRATOR VALTRA BT 190 4x4, ANO 2014,  FR100926, LOC. SANTA CANDIDA ")</f>
      </c>
      <c r="C22" s="4" t="inlineStr">
        <is>
          <t>Não vendido</t>
        </is>
      </c>
      <c r="D22" s="4" t="inlineStr">
        <is>
          <t>78</t>
        </is>
      </c>
      <c r="E22" s="5" t="inlineStr">
        <is>
          <t>179.500,00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=HYPERLINK("https://leilaoonline.com.br/lote/detalhe/113760", "3443")</f>
      </c>
      <c r="B23" s="4" t="s">
        <f>=HYPERLINK("https://leilaoonline.com.br/lote/detalhe/113760", " TRANSBORDO  ATA 12000 12T, FR102003, LOC. SANTA CANDIDA 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=HYPERLINK("https://leilaoonline.com.br/lote/detalhe/113774", "3444")</f>
      </c>
      <c r="B24" s="4" t="s">
        <f>=HYPERLINK("https://leilaoonline.com.br/lote/detalhe/113774", " 33 PNEUS USADOS DIVERSOS MODELOS, S/SF, LOC. SANTA CANDIDA")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=HYPERLINK("https://leilaoonline.com.br/lote/detalhe/113759", "3449")</f>
      </c>
      <c r="B25" s="4" t="s">
        <f>=HYPERLINK("https://leilaoonline.com.br/lote/detalhe/113759", " COLHEDORA J. Deere 3522 2L ANO 2010, FR101462, LOC. SANTA CANDIDA")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=HYPERLINK("https://leilaoonline.com.br/lote/detalhe/113767", "3457")</f>
      </c>
      <c r="B26" s="4" t="s">
        <f>=HYPERLINK("https://leilaoonline.com.br/lote/detalhe/113767", " ENLEIRADEIRA, SF,  LOC. PARAÍSO")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=HYPERLINK("https://leilaoonline.com.br/lote/detalhe/113766", "3460")</f>
      </c>
      <c r="B27" s="4" t="s">
        <f>=HYPERLINK("https://leilaoonline.com.br/lote/detalhe/113766", " CULTIVADOR COMB CANA DRIA, ANO 2017, FR20285,  LOC. PARAÍSO")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=HYPERLINK("https://leilaoonline.com.br/lote/detalhe/113765", "3461")</f>
      </c>
      <c r="B28" s="4" t="s">
        <f>=HYPERLINK("https://leilaoonline.com.br/lote/detalhe/113765", " CULTIVADOR, ANO 2006, FR139910,  LOC. PARAISO")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=HYPERLINK("https://leilaoonline.com.br/lote/detalhe/113768", "3463")</f>
      </c>
      <c r="B29" s="4" t="s">
        <f>=HYPERLINK("https://leilaoonline.com.br/lote/detalhe/113768", " IMPLEMENTO AGRÍCOLA, FR48166,  LOC. PARAÍSO")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=HYPERLINK("https://leilaoonline.com.br/lote/detalhe/113769", "3465")</f>
      </c>
      <c r="B30" s="4" t="s">
        <f>=HYPERLINK("https://leilaoonline.com.br/lote/detalhe/113769", " TRANSBORDO, FR101949, LOC.PARAISO 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8.750,00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=HYPERLINK("https://leilaoonline.com.br/lote/detalhe/113757", "3578")</f>
      </c>
      <c r="B31" s="4" t="s">
        <f>=HYPERLINK("https://leilaoonline.com.br/lote/detalhe/113757", "LOTE UNICO, 3 APERELHO DE SOM, 7 CADEIRAS, 7 SUPORTES DE COMPUTADOR, 1 ARMÁRIO DE MEDICAMENTOS ( OBS. VIDRO TRINCADO),  1 DVD, 1 TV  TUBO , SF, LOC. FUNDAÇÃO RAIZEN / JAÚ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=HYPERLINK("https://leilaoonline.com.br/lote/detalhe/113756", "3579")</f>
      </c>
      <c r="B32" s="4" t="s">
        <f>=HYPERLINK("https://leilaoonline.com.br/lote/detalhe/113756", "TORRE DE VIGIA, SF , LOC. DIAMANTE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=HYPERLINK("https://leilaoonline.com.br/lote/detalhe/114210", "3580")</f>
      </c>
      <c r="B33" s="4" t="s">
        <f>=HYPERLINK("https://leilaoonline.com.br/lote/detalhe/114210", "05 PNEUS, SENDO 2 PNEUS 500/60-26.5, 2 PNEUS 650/75R32, 1 PNEU 710/45-26.5 (4 MONTADOS COM AS RODAS e MAIS 1 PNEU 700/50-22.5 DESMONTADO).UND. BARRA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5.600,00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=HYPERLINK("https://leilaoonline.com.br/lote/detalhe/114214", "3581")</f>
      </c>
      <c r="B34" s="4" t="s">
        <f>=HYPERLINK("https://leilaoonline.com.br/lote/detalhe/114214", "310 RODAS ARO  22”, 30 RODAS ARO 20”, SF, LOC. BARRA ")</f>
      </c>
      <c r="C34" s="4" t="inlineStr">
        <is>
          <t>Vendido</t>
        </is>
      </c>
      <c r="D34" s="4" t="inlineStr">
        <is>
          <t>42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=HYPERLINK("https://leilaoonline.com.br/lote/detalhe/114215", "3582")</f>
      </c>
      <c r="B35" s="4" t="s">
        <f>=HYPERLINK("https://leilaoonline.com.br/lote/detalhe/114215", "40 PNEUS 275/80R22.5, 63 PNEUS 295/80R22.5, SF LOC. BARRA ")</f>
      </c>
      <c r="C35" s="4" t="inlineStr">
        <is>
          <t>Vendido</t>
        </is>
      </c>
      <c r="D35" s="4" t="inlineStr">
        <is>
          <t>54</t>
        </is>
      </c>
      <c r="E35" s="5" t="inlineStr">
        <is>
          <t>42.650,00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=HYPERLINK("https://leilaoonline.com.br/lote/detalhe/115061", "3583")</f>
      </c>
      <c r="B36" s="4" t="s">
        <f>=HYPERLINK("https://leilaoonline.com.br/lote/detalhe/115061", "SISTEMA HIDRAULICO DO HILO, SF, LOC. SANTA CANDIDA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=HYPERLINK("https://leilaoonline.com.br/lote/detalhe/115240", "3584")</f>
      </c>
      <c r="B37" s="4" t="s">
        <f>=HYPERLINK("https://leilaoonline.com.br/lote/detalhe/115240", "SUCATA DE MATERIAL ELETRICO/ELETRÔNICO, GOMOS DE UMA COLUNA, FERRO,IINOX, COBRE INVENTARIO 76861 IMOBILIZADO 102915 (Apenas o material a caçamba não faz parte do lote), LOC. DIAMANTE")</f>
      </c>
      <c r="C37" s="4" t="inlineStr">
        <is>
          <t>Vendido</t>
        </is>
      </c>
      <c r="D37" s="4" t="inlineStr">
        <is>
          <t>15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=HYPERLINK("https://leilaoonline.com.br/lote/detalhe/115261", "3585")</f>
      </c>
      <c r="B38" s="4" t="s">
        <f>=HYPERLINK("https://leilaoonline.com.br/lote/detalhe/115261", "52 REFLETORES, SF, LOC. DIAMANTE/ JAÚ")</f>
      </c>
      <c r="C38" s="4" t="inlineStr">
        <is>
          <t>Vendido</t>
        </is>
      </c>
      <c r="D38" s="4" t="inlineStr">
        <is>
          <t>4</t>
        </is>
      </c>
      <c r="E38" s="5" t="inlineStr">
        <is>
          <t>550,00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=HYPERLINK("https://leilaoonline.com.br/lote/detalhe/114790", "11249")</f>
      </c>
      <c r="B39" s="4" t="s">
        <f>=HYPERLINK("https://leilaoonline.com.br/lote/detalhe/114790", "PLANTADORA CANA  PICADA PCP 1102, ANO 2012, FR17200, LOC. BONFIM 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=HYPERLINK("https://leilaoonline.com.br/lote/detalhe/114700", "11250")</f>
      </c>
      <c r="B40" s="4" t="s">
        <f>=HYPERLINK("https://leilaoonline.com.br/lote/detalhe/114700", "PLANTADORA CANA  ATA PCP 1102, ANO 2012,  FR112420, LOC. BONFIM 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=HYPERLINK("https://leilaoonline.com.br/lote/detalhe/114706", "11251")</f>
      </c>
      <c r="B41" s="4" t="s">
        <f>=HYPERLINK("https://leilaoonline.com.br/lote/detalhe/114706", "PLANTADORA CANA  ATA PCP 1102, ANO 2012,  FR112330, LOC. JUNQUEIRA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=HYPERLINK("https://leilaoonline.com.br/lote/detalhe/114690", "11252")</f>
      </c>
      <c r="B42" s="4" t="s">
        <f>=HYPERLINK("https://leilaoonline.com.br/lote/detalhe/114690", "DISTRIBUIDOR TORTA FILTRO 10 M3 10000KG HA , ANO 2015,  FR122412, LOC. BONFIM ")</f>
      </c>
      <c r="C42" s="4" t="inlineStr">
        <is>
          <t>Vendido</t>
        </is>
      </c>
      <c r="D42" s="4" t="inlineStr">
        <is>
          <t>16</t>
        </is>
      </c>
      <c r="E42" s="5" t="inlineStr">
        <is>
          <t>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=HYPERLINK("https://leilaoonline.com.br/lote/detalhe/114694", "11253")</f>
      </c>
      <c r="B43" s="4" t="s">
        <f>=HYPERLINK("https://leilaoonline.com.br/lote/detalhe/114694", "DISTRIBUIDOR TORTA FILTRO 10 M3 10000KG HA , ANO 2015 , FR122417, LOC. BONFIM ")</f>
      </c>
      <c r="C43" s="4" t="inlineStr">
        <is>
          <t>Vendido</t>
        </is>
      </c>
      <c r="D43" s="4" t="inlineStr">
        <is>
          <t>17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=HYPERLINK("https://leilaoonline.com.br/lote/detalhe/114924", "11268")</f>
      </c>
      <c r="B44" s="4" t="s">
        <f>=HYPERLINK("https://leilaoonline.com.br/lote/detalhe/114924", " CARRETA DE PLANTIL, ANO 2013,  FR92853, LOC.JUNQUEIRA")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=HYPERLINK("https://leilaoonline.com.br/lote/detalhe/114698", "11269")</f>
      </c>
      <c r="B45" s="4" t="s">
        <f>=HYPERLINK("https://leilaoonline.com.br/lote/detalhe/114698", "PLANTADORA CANA  ATA PCP 1102, ANO 2012,  FR92830, LOC. JUNQUEIRA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=HYPERLINK("https://leilaoonline.com.br/lote/detalhe/114697", "11270")</f>
      </c>
      <c r="B46" s="4" t="s">
        <f>=HYPERLINK("https://leilaoonline.com.br/lote/detalhe/114697", "PLANTADORA CANA  ATA PCP 1102, ANO 2012, FR92829, LOC. JUNQUEIRA 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=HYPERLINK("https://leilaoonline.com.br/lote/detalhe/114685", "11275")</f>
      </c>
      <c r="B47" s="4" t="s">
        <f>=HYPERLINK("https://leilaoonline.com.br/lote/detalhe/114685", "COLHEDORA JONH DEERE 3522 2L,ANO 2012, FR93420, LOC. JUNQUEIRA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=HYPERLINK("https://leilaoonline.com.br/lote/detalhe/114683", "11276")</f>
      </c>
      <c r="B48" s="4" t="s">
        <f>=HYPERLINK("https://leilaoonline.com.br/lote/detalhe/114683", "COLHEDORA JOHN DEERE 3520, ANO 2011, FR360853, LOC. JUNQUEIRA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=HYPERLINK("https://leilaoonline.com.br/lote/detalhe/114926", "11278")</f>
      </c>
      <c r="B49" s="4" t="s">
        <f>=HYPERLINK("https://leilaoonline.com.br/lote/detalhe/114926", "REBOQUE 4E RANDON 12,5M , ANO 2012,  FR93675, LOC. JUNQUEIRA")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39.000,00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=HYPERLINK("https://leilaoonline.com.br/lote/detalhe/114925", "11281")</f>
      </c>
      <c r="B50" s="4" t="s">
        <f>=HYPERLINK("https://leilaoonline.com.br/lote/detalhe/114925", "REBOQUE 4E RANDON, 12,5M, ANO 2012,  FR93681, LOC. JUNQUEIRA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=HYPERLINK("https://leilaoonline.com.br/lote/detalhe/114792", "11283")</f>
      </c>
      <c r="B51" s="4" t="s">
        <f>=HYPERLINK("https://leilaoonline.com.br/lote/detalhe/114792", "SUBSOLADOR CANT. DIST. AGROMATAO AGM030160, ANO 2013, FR92843, LOC. JUNQUEIRA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=HYPERLINK("https://leilaoonline.com.br/lote/detalhe/114676", "11300")</f>
      </c>
      <c r="B52" s="4" t="s">
        <f>=HYPERLINK("https://leilaoonline.com.br/lote/detalhe/114676", "CARROCERIA  TANQUE COMBATE INCENDIO, ANO 2014,  FR92011, LOC. JUNQUEIRA")</f>
      </c>
      <c r="C52" s="4" t="inlineStr">
        <is>
          <t>Vendido</t>
        </is>
      </c>
      <c r="D52" s="4" t="inlineStr">
        <is>
          <t>43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=HYPERLINK("https://leilaoonline.com.br/lote/detalhe/114678", "11301")</f>
      </c>
      <c r="B53" s="4" t="s">
        <f>=HYPERLINK("https://leilaoonline.com.br/lote/detalhe/114678", " CARROCERIA COMBOIO ABASTEC LUBRIC 5000L, ANO 2014 / 2014,   FR92047, LOC. JUNQUEIRA")</f>
      </c>
      <c r="C53" s="4" t="inlineStr">
        <is>
          <t>Não vendido</t>
        </is>
      </c>
      <c r="D53" s="4" t="inlineStr">
        <is>
          <t>64</t>
        </is>
      </c>
      <c r="E53" s="5" t="inlineStr">
        <is>
          <t>36.500,00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=HYPERLINK("https://leilaoonline.com.br/lote/detalhe/114791", "11302")</f>
      </c>
      <c r="B54" s="4" t="s">
        <f>=HYPERLINK("https://leilaoonline.com.br/lote/detalhe/114791", "REBOQUE CANA PICADA , ANO 2012/2012 ,  FR93673, LOC. JUNQUEIRA 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=HYPERLINK("https://leilaoonline.com.br/lote/detalhe/114821", "11303")</f>
      </c>
      <c r="B55" s="4" t="s">
        <f>=HYPERLINK("https://leilaoonline.com.br/lote/detalhe/114821", "QUADRICICLO, FR27023,  LOC. JUNQUEIRA ")</f>
      </c>
      <c r="C55" s="4" t="inlineStr">
        <is>
          <t>Não vendido</t>
        </is>
      </c>
      <c r="D55" s="4" t="inlineStr">
        <is>
          <t>73</t>
        </is>
      </c>
      <c r="E55" s="5" t="inlineStr">
        <is>
          <t>19.900,00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=HYPERLINK("https://leilaoonline.com.br/lote/detalhe/114832", "11304")</f>
      </c>
      <c r="B56" s="4" t="s">
        <f>=HYPERLINK("https://leilaoonline.com.br/lote/detalhe/114832", "QUADRICICLO, PAT. 181368, LOC. JUNQUEIRA")</f>
      </c>
      <c r="C56" s="4" t="inlineStr">
        <is>
          <t>Não vendido</t>
        </is>
      </c>
      <c r="D56" s="4" t="inlineStr">
        <is>
          <t>90</t>
        </is>
      </c>
      <c r="E56" s="5" t="inlineStr">
        <is>
          <t>21.400,00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=HYPERLINK("https://leilaoonline.com.br/lote/detalhe/114695", "11305")</f>
      </c>
      <c r="B57" s="4" t="s">
        <f>=HYPERLINK("https://leilaoonline.com.br/lote/detalhe/114695", "DISTRIBUIDOR TORTA FILTRO 10 M3 10000KG HA , ANO 2015,  FR122410, LOC. BONFIM ")</f>
      </c>
      <c r="C57" s="4" t="inlineStr">
        <is>
          <t>Vendido</t>
        </is>
      </c>
      <c r="D57" s="4" t="inlineStr">
        <is>
          <t>59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=HYPERLINK("https://leilaoonline.com.br/lote/detalhe/114789", "11306")</f>
      </c>
      <c r="B58" s="4" t="s">
        <f>=HYPERLINK("https://leilaoonline.com.br/lote/detalhe/114789", "PLANTADORA CANA PICADA 02 LINHAS 4T CASE, ANO 2014,  FR17200, LOC. BONFIM 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=HYPERLINK("https://leilaoonline.com.br/lote/detalhe/114900", "11307")</f>
      </c>
      <c r="B59" s="4" t="s">
        <f>=HYPERLINK("https://leilaoonline.com.br/lote/detalhe/114900", "CARROCERIA CANA PICADA , SF , LOC; BONFIM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=HYPERLINK("https://leilaoonline.com.br/lote/detalhe/114901", "11308")</f>
      </c>
      <c r="B60" s="4" t="s">
        <f>=HYPERLINK("https://leilaoonline.com.br/lote/detalhe/114901", "CARROCERIA CANA PICADA , SF , LOC; BONFIM 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=HYPERLINK("https://leilaoonline.com.br/lote/detalhe/114688", "11309")</f>
      </c>
      <c r="B61" s="4" t="s">
        <f>=HYPERLINK("https://leilaoonline.com.br/lote/detalhe/114688", "CULTIVADOR CANA, ANO 2015, FR 361803, LOC. ARARAQUARA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=HYPERLINK("https://leilaoonline.com.br/lote/detalhe/114902", "11310")</f>
      </c>
      <c r="B62" s="4" t="s">
        <f>=HYPERLINK("https://leilaoonline.com.br/lote/detalhe/114902", "CARROCERIA CANA PICADA , SF , LOC; ZANIN")</f>
      </c>
      <c r="C62" s="4" t="inlineStr">
        <is>
          <t>Não vendido</t>
        </is>
      </c>
      <c r="D62" s="4" t="inlineStr">
        <is>
          <t>15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=HYPERLINK("https://leilaoonline.com.br/lote/detalhe/115244", "11352")</f>
      </c>
      <c r="B63" s="4" t="s">
        <f>=HYPERLINK("https://leilaoonline.com.br/lote/detalhe/115244", "CAMINHÃO M. BENZ AXOR 3344, ANO 2014,  FR362059, LOC. ZANIN")</f>
      </c>
      <c r="C63" s="4" t="inlineStr">
        <is>
          <t>Vendido</t>
        </is>
      </c>
      <c r="D63" s="4" t="inlineStr">
        <is>
          <t>64</t>
        </is>
      </c>
      <c r="E63" s="5" t="inlineStr">
        <is>
          <t>54.000,00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=HYPERLINK("https://leilaoonline.com.br/lote/detalhe/114359", "16314")</f>
      </c>
      <c r="B64" s="4" t="s">
        <f>=HYPERLINK("https://leilaoonline.com.br/lote/detalhe/114359", "CARRETA TRANSBORDO 30M3 2.80M 600/55-26.5, ANO 2014, FR88119, LOC.GASA ")</f>
      </c>
      <c r="C64" s="4" t="inlineStr">
        <is>
          <t>Vendido</t>
        </is>
      </c>
      <c r="D64" s="4" t="inlineStr">
        <is>
          <t>4</t>
        </is>
      </c>
      <c r="E64" s="5" t="inlineStr">
        <is>
          <t>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=HYPERLINK("https://leilaoonline.com.br/lote/detalhe/114360", "16353")</f>
      </c>
      <c r="B65" s="4" t="s">
        <f>=HYPERLINK("https://leilaoonline.com.br/lote/detalhe/114360", " CAMINHAO VW 15-180 EURO3 WORKER, CARR.  BAU,  ANO 2010/2010, FR34098/FR37855, LOC. UNIVALEM ")</f>
      </c>
      <c r="C65" s="4" t="inlineStr">
        <is>
          <t>Vendido</t>
        </is>
      </c>
      <c r="D65" s="4" t="inlineStr">
        <is>
          <t>35</t>
        </is>
      </c>
      <c r="E65" s="5" t="inlineStr">
        <is>
          <t>68.000,00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=HYPERLINK("https://leilaoonline.com.br/lote/detalhe/114361", "16357")</f>
      </c>
      <c r="B66" s="4" t="s">
        <f>=HYPERLINK("https://leilaoonline.com.br/lote/detalhe/114361", " ONIBUS M/BENZ OF 1620, ANO 1995/1995, FR81357, LOC. UNIVALEM")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=HYPERLINK("https://leilaoonline.com.br/lote/detalhe/114362", "16380")</f>
      </c>
      <c r="B67" s="4" t="s">
        <f>=HYPERLINK("https://leilaoonline.com.br/lote/detalhe/114362", " REBOQUE RANDON CANA PICADA, ANO 2012/2013, FR112533, LOC. MUNDIAL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=HYPERLINK("https://leilaoonline.com.br/lote/detalhe/114963", "16385")</f>
      </c>
      <c r="B68" s="4" t="s">
        <f>=HYPERLINK("https://leilaoonline.com.br/lote/detalhe/114963", " TRATOR JOHN DEERE 7195J 4X4, ANO 2013, FR31041,  LOC.  UNIVALEM")</f>
      </c>
      <c r="C68" s="4" t="inlineStr">
        <is>
          <t>Não vendido</t>
        </is>
      </c>
      <c r="D68" s="4" t="inlineStr">
        <is>
          <t>31</t>
        </is>
      </c>
      <c r="E68" s="5" t="inlineStr">
        <is>
          <t>60.000,00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=HYPERLINK("https://leilaoonline.com.br/lote/detalhe/114964", "16395")</f>
      </c>
      <c r="B69" s="4" t="s">
        <f>=HYPERLINK("https://leilaoonline.com.br/lote/detalhe/114964", " TRATOR AGRICOLA VALTRA BM-125I 4X4, ANO 2012, FR19835,LOC.UNIVALEM ")</f>
      </c>
      <c r="C69" s="4" t="inlineStr">
        <is>
          <t>Vendido</t>
        </is>
      </c>
      <c r="D69" s="4" t="inlineStr">
        <is>
          <t>111</t>
        </is>
      </c>
      <c r="E69" s="5" t="inlineStr">
        <is>
          <t>148.000,00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=HYPERLINK("https://leilaoonline.com.br/lote/detalhe/114962", "16402")</f>
      </c>
      <c r="B70" s="4" t="s">
        <f>=HYPERLINK("https://leilaoonline.com.br/lote/detalhe/114962", " TRATOR VALTRA BT 190 4X4, ANO 2014, FR81753, LOC. UNIVALEM")</f>
      </c>
      <c r="C70" s="4" t="inlineStr">
        <is>
          <t>Vendido</t>
        </is>
      </c>
      <c r="D70" s="4" t="inlineStr">
        <is>
          <t>56</t>
        </is>
      </c>
      <c r="E70" s="5" t="inlineStr">
        <is>
          <t>90.000,00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=HYPERLINK("https://leilaoonline.com.br/lote/detalhe/115241", "16471")</f>
      </c>
      <c r="B71" s="4" t="s">
        <f>=HYPERLINK("https://leilaoonline.com.br/lote/detalhe/115241", "TRATOR VALTRA,  AGRI PNEU 205~225CV AT, ANO 2016, FR188951, LOC. GASA ")</f>
      </c>
      <c r="C71" s="4" t="inlineStr">
        <is>
          <t>Vendido</t>
        </is>
      </c>
      <c r="D71" s="4" t="inlineStr">
        <is>
          <t>143</t>
        </is>
      </c>
      <c r="E71" s="5" t="inlineStr">
        <is>
          <t>177.000,00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=HYPERLINK("https://leilaoonline.com.br/lote/detalhe/115242", "16472")</f>
      </c>
      <c r="B72" s="4" t="s">
        <f>=HYPERLINK("https://leilaoonline.com.br/lote/detalhe/115242", "TRATOR VALTRA, AGRI PNEU 205~225CV AT, ANO 2016, FR188948, LOC.GASA")</f>
      </c>
      <c r="C72" s="4" t="inlineStr">
        <is>
          <t>Vendido</t>
        </is>
      </c>
      <c r="D72" s="4" t="inlineStr">
        <is>
          <t>148</t>
        </is>
      </c>
      <c r="E72" s="5" t="inlineStr">
        <is>
          <t>184.000,00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=HYPERLINK("https://leilaoonline.com.br/lote/detalhe/115243", "16473")</f>
      </c>
      <c r="B73" s="4" t="s">
        <f>=HYPERLINK("https://leilaoonline.com.br/lote/detalhe/115243", "TRATOR VALTRA AGRI PNEU 205~225CV AT, ANO 2016, FR188954, LOC. GASA")</f>
      </c>
      <c r="C73" s="4" t="inlineStr">
        <is>
          <t>Vendido</t>
        </is>
      </c>
      <c r="D73" s="4" t="inlineStr">
        <is>
          <t>155</t>
        </is>
      </c>
      <c r="E73" s="5" t="inlineStr">
        <is>
          <t>214.000,00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=HYPERLINK("https://leilaoonline.com.br/lote/detalhe/115262", "16474")</f>
      </c>
      <c r="B74" s="4" t="s">
        <f>=HYPERLINK("https://leilaoonline.com.br/lote/detalhe/115262", "TRATOR CASE MX 240, MAGNUM 4X4, ANO 2010, FR112404, LOC. MUNDIAL ")</f>
      </c>
      <c r="C74" s="4" t="inlineStr">
        <is>
          <t>Vendido</t>
        </is>
      </c>
      <c r="D74" s="4" t="inlineStr">
        <is>
          <t>38</t>
        </is>
      </c>
      <c r="E74" s="5" t="inlineStr">
        <is>
          <t>72.000,00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=HYPERLINK("https://leilaoonline.com.br/lote/detalhe/114131", "17111")</f>
      </c>
      <c r="B75" s="4" t="s">
        <f>=HYPERLINK("https://leilaoonline.com.br/lote/detalhe/114131", " TROCADOR DE CALOR, PATR. 160486/160485/160483, LOC. TARUMÃ")</f>
      </c>
      <c r="C75" s="4" t="inlineStr">
        <is>
          <t>Vendido</t>
        </is>
      </c>
      <c r="D75" s="4" t="inlineStr">
        <is>
          <t>61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=HYPERLINK("https://leilaoonline.com.br/lote/detalhe/114132", "17114")</f>
      </c>
      <c r="B76" s="4" t="s">
        <f>=HYPERLINK("https://leilaoonline.com.br/lote/detalhe/114132", " EXAUSTOR, PATR. 159240, LOC. TARUMÃ")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=HYPERLINK("https://leilaoonline.com.br/lote/detalhe/114120", "17153")</f>
      </c>
      <c r="B77" s="4" t="s">
        <f>=HYPERLINK("https://leilaoonline.com.br/lote/detalhe/114120", " ENFARDADEIRA CASE LB433, FR48601, LOC.IPAUSSU")</f>
      </c>
      <c r="C77" s="4" t="inlineStr">
        <is>
          <t>Vendido</t>
        </is>
      </c>
      <c r="D77" s="4" t="inlineStr">
        <is>
          <t>16</t>
        </is>
      </c>
      <c r="E77" s="5" t="inlineStr">
        <is>
          <t>12.500,00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=HYPERLINK("https://leilaoonline.com.br/lote/detalhe/114128", "17156")</f>
      </c>
      <c r="B78" s="4" t="s">
        <f>=HYPERLINK("https://leilaoonline.com.br/lote/detalhe/114128", " ENFARDADEIRA, FR48602, LOC.IPAUSSU")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=HYPERLINK("https://leilaoonline.com.br/lote/detalhe/114135", "17177")</f>
      </c>
      <c r="B79" s="4" t="s">
        <f>=HYPERLINK("https://leilaoonline.com.br/lote/detalhe/114135", " CARRETA DE TORTA, FR17187/ PATR.174704, LOC. IPAUSSU ")</f>
      </c>
      <c r="C79" s="4" t="inlineStr">
        <is>
          <t>Vendido</t>
        </is>
      </c>
      <c r="D79" s="4" t="inlineStr">
        <is>
          <t>45</t>
        </is>
      </c>
      <c r="E79" s="5" t="inlineStr">
        <is>
          <t>13.500,00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=HYPERLINK("https://leilaoonline.com.br/lote/detalhe/114119", "17179")</f>
      </c>
      <c r="B80" s="4" t="s">
        <f>=HYPERLINK("https://leilaoonline.com.br/lote/detalhe/114119", " ENFARDADORA PALHA ARRAST, FR48604, LOC. IPAUSSU ")</f>
      </c>
      <c r="C80" s="4" t="inlineStr">
        <is>
          <t>Vendido</t>
        </is>
      </c>
      <c r="D80" s="4" t="inlineStr">
        <is>
          <t>15</t>
        </is>
      </c>
      <c r="E80" s="5" t="inlineStr">
        <is>
          <t>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=HYPERLINK("https://leilaoonline.com.br/lote/detalhe/115337", "17185")</f>
      </c>
      <c r="B81" s="4" t="s">
        <f>=HYPERLINK("https://leilaoonline.com.br/lote/detalhe/115337", " DESENLEIRADOR PALHA CARDEROLI, 1 SUCATA E PARTE EQUIP. ANO 2018, FR48119/92934/92439 /48283 /48284 / , LOC. IPAUSSU  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=HYPERLINK("https://leilaoonline.com.br/lote/detalhe/114126", "17196")</f>
      </c>
      <c r="B82" s="4" t="s">
        <f>=HYPERLINK("https://leilaoonline.com.br/lote/detalhe/114126", " EQUIPAMENTO INDUSTRIAL, SF, LOC. Maracaí - SP")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=HYPERLINK("https://leilaoonline.com.br/lote/detalhe/114136", "17215")</f>
      </c>
      <c r="B83" s="4" t="s">
        <f>=HYPERLINK("https://leilaoonline.com.br/lote/detalhe/114136", " 1 ADIABATICA E UM VIVENCIA DE AÇO, FAB. PRÓPRIA 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=HYPERLINK("https://leilaoonline.com.br/lote/detalhe/114117", "17228")</f>
      </c>
      <c r="B84" s="4" t="s">
        <f>=HYPERLINK("https://leilaoonline.com.br/lote/detalhe/114117", " ENLEIRADOR DE PALHA DRIA MOD PRO 17, FR48176,  LOC.IPAUSSU")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3.750,00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=HYPERLINK("https://leilaoonline.com.br/lote/detalhe/114137", "17230")</f>
      </c>
      <c r="B85" s="4" t="s">
        <f>=HYPERLINK("https://leilaoonline.com.br/lote/detalhe/114137", " CARRETA DE SERVIÇOS DIVERSOS, FR48004,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=HYPERLINK("https://leilaoonline.com.br/lote/detalhe/114130", "17237")</f>
      </c>
      <c r="B86" s="4" t="s">
        <f>=HYPERLINK("https://leilaoonline.com.br/lote/detalhe/114130", " CONJ. ADIABÁTICO E PENEIRA DE AÇUCAR, SF, LOC. TARUMÃ")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=HYPERLINK("https://leilaoonline.com.br/lote/detalhe/114146", "17239")</f>
      </c>
      <c r="B87" s="4" t="s">
        <f>=HYPERLINK("https://leilaoonline.com.br/lote/detalhe/114146", " 04 TANQUE DE FIBRA, SF, LOC. Maracaí - SP")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=HYPERLINK("https://leilaoonline.com.br/lote/detalhe/114125", "17242")</f>
      </c>
      <c r="B88" s="4" t="s">
        <f>=HYPERLINK("https://leilaoonline.com.br/lote/detalhe/114125", " SUCATA DE CENTRIFUGA, PATR. 164171, LOC. Maracaí - SP")</f>
      </c>
      <c r="C88" s="4" t="inlineStr">
        <is>
          <t>Não vendido</t>
        </is>
      </c>
      <c r="D88" s="4" t="inlineStr">
        <is>
          <t>32</t>
        </is>
      </c>
      <c r="E88" s="5" t="inlineStr">
        <is>
          <t>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=HYPERLINK("https://leilaoonline.com.br/lote/detalhe/114122", "17243")</f>
      </c>
      <c r="B89" s="4" t="s">
        <f>=HYPERLINK("https://leilaoonline.com.br/lote/detalhe/114122", " 02 BOMBAS S/ MOTOR, PATR.169943/169940/169942, LOC. Maracaí - SP")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=HYPERLINK("https://leilaoonline.com.br/lote/detalhe/114124", "17252")</f>
      </c>
      <c r="B90" s="4" t="s">
        <f>=HYPERLINK("https://leilaoonline.com.br/lote/detalhe/114124", " CARRETA SERVIÇOS DIVERSOS, FR48006, LOC. IPAUSSU")</f>
      </c>
      <c r="C90" s="4" t="inlineStr">
        <is>
          <t>Vendido</t>
        </is>
      </c>
      <c r="D90" s="4" t="inlineStr">
        <is>
          <t>12</t>
        </is>
      </c>
      <c r="E90" s="5" t="inlineStr">
        <is>
          <t>4.750,00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=HYPERLINK("https://leilaoonline.com.br/lote/detalhe/114127", "17253")</f>
      </c>
      <c r="B91" s="4" t="s">
        <f>=HYPERLINK("https://leilaoonline.com.br/lote/detalhe/114127", " CAMINHÃO M.BENZ/L 2213, ANO 1981/1981, FR230030, LOC.IPAUSSU")</f>
      </c>
      <c r="C91" s="4" t="inlineStr">
        <is>
          <t>Não vendido</t>
        </is>
      </c>
      <c r="D91" s="4" t="inlineStr">
        <is>
          <t>26</t>
        </is>
      </c>
      <c r="E91" s="5" t="inlineStr">
        <is>
          <t>33.500,00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=HYPERLINK("https://leilaoonline.com.br/lote/detalhe/114134", "17254")</f>
      </c>
      <c r="B92" s="4" t="s">
        <f>=HYPERLINK("https://leilaoonline.com.br/lote/detalhe/114134", " PLANTADORA , FR92868, LOC. IPAUSSU ")</f>
      </c>
      <c r="C92" s="4" t="inlineStr">
        <is>
          <t>Vendido</t>
        </is>
      </c>
      <c r="D92" s="4" t="inlineStr">
        <is>
          <t>3</t>
        </is>
      </c>
      <c r="E92" s="5" t="inlineStr">
        <is>
          <t>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=HYPERLINK("https://leilaoonline.com.br/lote/detalhe/114116", "17255")</f>
      </c>
      <c r="B93" s="4" t="s">
        <f>=HYPERLINK("https://leilaoonline.com.br/lote/detalhe/114116", " ENFARDADEIRA CASE LB433, FR48600, LOC.IPAUSSU")</f>
      </c>
      <c r="C93" s="4" t="inlineStr">
        <is>
          <t>Vendido</t>
        </is>
      </c>
      <c r="D93" s="4" t="inlineStr">
        <is>
          <t>12</t>
        </is>
      </c>
      <c r="E93" s="5" t="inlineStr">
        <is>
          <t>10.500,00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=HYPERLINK("https://leilaoonline.com.br/lote/detalhe/114123", "17256")</f>
      </c>
      <c r="B94" s="4" t="s">
        <f>=HYPERLINK("https://leilaoonline.com.br/lote/detalhe/114123", " ENLEIRADOR DE PALHA DRIA, FR48174, LOC.IPAUSSU")</f>
      </c>
      <c r="C94" s="4" t="inlineStr">
        <is>
          <t>Vendido</t>
        </is>
      </c>
      <c r="D94" s="4" t="inlineStr">
        <is>
          <t>10</t>
        </is>
      </c>
      <c r="E94" s="5" t="inlineStr">
        <is>
          <t>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=HYPERLINK("https://leilaoonline.com.br/lote/detalhe/114927", "17261")</f>
      </c>
      <c r="B95" s="4" t="s">
        <f>=HYPERLINK("https://leilaoonline.com.br/lote/detalhe/114927", " REBOQUE RANDON, 2012/2013, FR82685, LOC. IPAUSSU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31.000,00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=HYPERLINK("https://leilaoonline.com.br/lote/detalhe/114133", "17262")</f>
      </c>
      <c r="B96" s="4" t="s">
        <f>=HYPERLINK("https://leilaoonline.com.br/lote/detalhe/114133", " TRANSBORDO SANTAL, FR47087, LOC. IPAUSSU 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10.500,00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=HYPERLINK("https://leilaoonline.com.br/lote/detalhe/114129", "17263")</f>
      </c>
      <c r="B97" s="4" t="s">
        <f>=HYPERLINK("https://leilaoonline.com.br/lote/detalhe/114129", " TRANSBORDO SANTAL 12 T, FR47086, LOC. IPAUSSU 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6.500,00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=HYPERLINK("https://leilaoonline.com.br/lote/detalhe/114115", "17264")</f>
      </c>
      <c r="B98" s="4" t="s">
        <f>=HYPERLINK("https://leilaoonline.com.br/lote/detalhe/114115", " TRANSBORDO ANTONIOSI ATA 12000, FR47051, LOC. IPAUSSU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=HYPERLINK("https://leilaoonline.com.br/lote/detalhe/114121", "17265")</f>
      </c>
      <c r="B99" s="4" t="s">
        <f>=HYPERLINK("https://leilaoonline.com.br/lote/detalhe/114121", " TRANSBORDO ATA 12000 12T, FR47059,  LOC. IPAUSSU ")</f>
      </c>
      <c r="C99" s="4" t="inlineStr">
        <is>
          <t>Vendido</t>
        </is>
      </c>
      <c r="D99" s="4" t="inlineStr">
        <is>
          <t>11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=HYPERLINK("https://leilaoonline.com.br/lote/detalhe/114917", "20384")</f>
      </c>
      <c r="B100" s="4" t="s">
        <f>=HYPERLINK("https://leilaoonline.com.br/lote/detalhe/114917", " ENFARDEIRA, ANO 2015, FR57089, LOC.COSTA PINTO")</f>
      </c>
      <c r="C100" s="4" t="inlineStr">
        <is>
          <t>Vendido</t>
        </is>
      </c>
      <c r="D100" s="4" t="inlineStr">
        <is>
          <t>12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=HYPERLINK("https://leilaoonline.com.br/lote/detalhe/114143", "20427")</f>
      </c>
      <c r="B101" s="4" t="s">
        <f>=HYPERLINK("https://leilaoonline.com.br/lote/detalhe/114143", "160 PEÇAS GABINETE ACELERA V2 /PARA TV DE 32 POL. (não esta incluso a tv) SF, LOC. COSTA PINTO 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=HYPERLINK("https://leilaoonline.com.br/lote/detalhe/115320", "20438")</f>
      </c>
      <c r="B102" s="4" t="s">
        <f>=HYPERLINK("https://leilaoonline.com.br/lote/detalhe/115320", " CARRETA ABRIGO OPERAD.RSA, ANO 2012, FR139416, LOC. SÃO FRANCISCO ")</f>
      </c>
      <c r="C102" s="4" t="inlineStr">
        <is>
          <t>Vendido</t>
        </is>
      </c>
      <c r="D102" s="4" t="inlineStr">
        <is>
          <t>16</t>
        </is>
      </c>
      <c r="E102" s="5" t="inlineStr">
        <is>
          <t>12.000,00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=HYPERLINK("https://leilaoonline.com.br/lote/detalhe/114144", "20460")</f>
      </c>
      <c r="B103" s="4" t="s">
        <f>=HYPERLINK("https://leilaoonline.com.br/lote/detalhe/114144", " CARRETA DE ABRIGO OPERAD.IRRIGAB, ANO 2010, FRFR139954, LOC. BOM RETIRO  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5.500,00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=HYPERLINK("https://leilaoonline.com.br/lote/detalhe/114140", "20461")</f>
      </c>
      <c r="B104" s="4" t="s">
        <f>=HYPERLINK("https://leilaoonline.com.br/lote/detalhe/114140", "ELETROENCEFALOGRAMA MERDITRON – PLAQUETA 185453, LOC. COSTA PINTO")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=HYPERLINK("https://leilaoonline.com.br/lote/detalhe/114139", "20464")</f>
      </c>
      <c r="B105" s="4" t="s">
        <f>=HYPERLINK("https://leilaoonline.com.br/lote/detalhe/114139", "AUTOCLAVE STERMAX 21 litros 10 A - PLAQUETA 164470, LOC. COSTA PINTO 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=HYPERLINK("https://leilaoonline.com.br/lote/detalhe/114141", "20466")</f>
      </c>
      <c r="B106" s="4" t="s">
        <f>=HYPERLINK("https://leilaoonline.com.br/lote/detalhe/114141", "INCUBADORA BIOLÓGICA BIOCONTROL 6t- bivolt- LOC. COSTA PINTO")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=HYPERLINK("https://leilaoonline.com.br/lote/detalhe/114138", "20493")</f>
      </c>
      <c r="B107" s="4" t="s">
        <f>=HYPERLINK("https://leilaoonline.com.br/lote/detalhe/114138", " PLANTADEIRA TMA, ANO 2014, FR140009, LOC.BOM RETIRO 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12.000,00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=HYPERLINK("https://leilaoonline.com.br/lote/detalhe/115319", "20518")</f>
      </c>
      <c r="B108" s="4" t="s">
        <f>=HYPERLINK("https://leilaoonline.com.br/lote/detalhe/115319", " CARRETA ESPARRAMADORA CALCAREO SOLLUS, ANO 2012,  FR25308, LOC. BOM RETIRO")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=HYPERLINK("https://leilaoonline.com.br/lote/detalhe/114928", "20525")</f>
      </c>
      <c r="B109" s="4" t="s">
        <f>=HYPERLINK("https://leilaoonline.com.br/lote/detalhe/114928", " CARRETA ABRIGO OPERAD.RSA, ANO 2011, FR92790, LOC. BOM RETIRO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5.250,00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=HYPERLINK("https://leilaoonline.com.br/lote/detalhe/114905", "20528")</f>
      </c>
      <c r="B110" s="4" t="s">
        <f>=HYPERLINK("https://leilaoonline.com.br/lote/detalhe/114905", "CENTRIFUGA DE FERMENTO E VINHO MAUSA SCM 80/ COM MOTOR, FR207099, LOC. COSTA PINTO ")</f>
      </c>
      <c r="C110" s="4" t="inlineStr">
        <is>
          <t>Não vendido</t>
        </is>
      </c>
      <c r="D110" s="4" t="inlineStr">
        <is>
          <t>110</t>
        </is>
      </c>
      <c r="E110" s="5" t="inlineStr">
        <is>
          <t>52.400,00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=HYPERLINK("https://leilaoonline.com.br/lote/detalhe/114907", "20529")</f>
      </c>
      <c r="B111" s="4" t="s">
        <f>=HYPERLINK("https://leilaoonline.com.br/lote/detalhe/114907", "CENTRIFUGA DE FERMENTO E VINHO MAUSA SCM 80 SEM MOTOR, FR207092, LOC COSTA PINTO ")</f>
      </c>
      <c r="C111" s="4" t="inlineStr">
        <is>
          <t>Não vendido</t>
        </is>
      </c>
      <c r="D111" s="4" t="inlineStr">
        <is>
          <t>64</t>
        </is>
      </c>
      <c r="E111" s="5" t="inlineStr">
        <is>
          <t>26.600,00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=HYPERLINK("https://leilaoonline.com.br/lote/detalhe/114906", "20530")</f>
      </c>
      <c r="B112" s="4" t="s">
        <f>=HYPERLINK("https://leilaoonline.com.br/lote/detalhe/114906", "LOTE 6 CENTRIFUGA DE FERMENTO E VINHO MAUSA SCM 80 FALTANDO PEÇAS E SEM MOTOR, FR207093, LOC. COSTA PINTO ")</f>
      </c>
      <c r="C112" s="4" t="inlineStr">
        <is>
          <t>Não vendido</t>
        </is>
      </c>
      <c r="D112" s="4" t="inlineStr">
        <is>
          <t>197</t>
        </is>
      </c>
      <c r="E112" s="5" t="inlineStr">
        <is>
          <t>184.000,00</t>
        </is>
      </c>
      <c r="F112" s="4" t="inlineStr">
        <is>
          <t>1500.00</t>
        </is>
      </c>
    </row>
    <row collapsed="false" customFormat="false" customHeight="false" hidden="false" ht="12.1" outlineLevel="0" r="113">
      <c r="A113" s="5" t="s">
        <f>=HYPERLINK("https://leilaoonline.com.br/lote/detalhe/114142", "20535")</f>
      </c>
      <c r="B113" s="4" t="s">
        <f>=HYPERLINK("https://leilaoonline.com.br/lote/detalhe/114142", "NOBREAK PHD 20kva, SERIE 3KB8131012877590030, LOC. COSTA PINTO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650,00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=HYPERLINK("https://leilaoonline.com.br/lote/detalhe/113873", "20545")</f>
      </c>
      <c r="B114" s="4" t="s">
        <f>=HYPERLINK("https://leilaoonline.com.br/lote/detalhe/113873", "TRANSBORDO SANTAL 12T, ANO 2008, FR139238, LOC. COSTA PINTO 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=HYPERLINK("https://leilaoonline.com.br/lote/detalhe/113816", "20546")</f>
      </c>
      <c r="B115" s="4" t="s">
        <f>=HYPERLINK("https://leilaoonline.com.br/lote/detalhe/113816", "CARRETA SOLLUS, MOD. SPANDER 12 0CHC, ANO 2012, FR57315, LOC. SANTA HELENA 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8.000,00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=HYPERLINK("https://leilaoonline.com.br/lote/detalhe/113780", "20547")</f>
      </c>
      <c r="B116" s="4" t="s">
        <f>=HYPERLINK("https://leilaoonline.com.br/lote/detalhe/113780", "CULTIVADOR COMB. DE CANA , ANO 2014, FR140008, LOC. BOM RETIRO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=HYPERLINK("https://leilaoonline.com.br/lote/detalhe/113781", "20548")</f>
      </c>
      <c r="B117" s="4" t="s">
        <f>=HYPERLINK("https://leilaoonline.com.br/lote/detalhe/113781", "COLHEDORA J.DEERE 3522 2L, ANO 2012, FR50148, LOC. BOM RETIRO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=HYPERLINK("https://leilaoonline.com.br/lote/detalhe/113779", "20549")</f>
      </c>
      <c r="B118" s="4" t="s">
        <f>=HYPERLINK("https://leilaoonline.com.br/lote/detalhe/113779", "TRATOR CASE MAXXUM 180 4X4, ANO 2010, FR1112389, LOC. BOM RETIRO ")</f>
      </c>
      <c r="C118" s="4" t="inlineStr">
        <is>
          <t>Não vendido</t>
        </is>
      </c>
      <c r="D118" s="4" t="inlineStr">
        <is>
          <t>61</t>
        </is>
      </c>
      <c r="E118" s="5" t="inlineStr">
        <is>
          <t>103.000,00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=HYPERLINK("https://leilaoonline.com.br/lote/detalhe/113782", "21200")</f>
      </c>
      <c r="B119" s="4" t="s">
        <f>=HYPERLINK("https://leilaoonline.com.br/lote/detalhe/113782", "CARROCERIA CINZA CANA INTEIRA, ANO 2012, FR67343, LOC. RAFARD")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=HYPERLINK("https://leilaoonline.com.br/lote/detalhe/114175", "25010")</f>
      </c>
      <c r="B120" s="4" t="s">
        <f>=HYPERLINK("https://leilaoonline.com.br/lote/detalhe/114175", "AUTOMÓVEL RENAULT CLIO SEDAN, MOD. Privilegie Hi-Flex 1.6 16V 4P, ANO 2009, TERMINAL DE BIGUAÇU - SANTA CATARINA")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2026-08-28T04:43:14.00Z</dcterms:created>
  <dc:creator>Tellks Tecnologia</dc:creator>
  <cp:revision>0</cp:revision>
</cp:coreProperties>
</file>