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0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Máquinas • Compressores • Tornos • Moinhos • Prensas • Balancim e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13/01/2022 14:30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=HYPERLINK("https://leilaoonline.com.br/lote/detalhe/113661", "001")</f>
      </c>
      <c r="B11" s="4" t="s">
        <f>=HYPERLINK("https://leilaoonline.com.br/lote/detalhe/113661", "MOTOR WEG 250HP 1700RPM 220/380/440V")</f>
      </c>
      <c r="C11" s="4" t="inlineStr">
        <is>
          <t>Não vendido</t>
        </is>
      </c>
      <c r="D11" s="4" t="inlineStr">
        <is>
          <t>51</t>
        </is>
      </c>
      <c r="E11" s="5" t="inlineStr">
        <is>
          <t>31.500,00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=HYPERLINK("https://leilaoonline.com.br/lote/detalhe/113662", "002")</f>
      </c>
      <c r="B12" s="4" t="s">
        <f>=HYPERLINK("https://leilaoonline.com.br/lote/detalhe/113662", "MOTOR WEG 100HP 1700RPM 440V - SEM USO")</f>
      </c>
      <c r="C12" s="4" t="inlineStr">
        <is>
          <t>Não vendido</t>
        </is>
      </c>
      <c r="D12" s="4" t="inlineStr">
        <is>
          <t>16</t>
        </is>
      </c>
      <c r="E12" s="5" t="inlineStr">
        <is>
          <t>9.600,00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=HYPERLINK("https://leilaoonline.com.br/lote/detalhe/113663", "003")</f>
      </c>
      <c r="B13" s="4" t="s">
        <f>=HYPERLINK("https://leilaoonline.com.br/lote/detalhe/113663", "MOTOR VOGES 75HP 1700RPM 440V - SEM USO")</f>
      </c>
      <c r="C13" s="4" t="inlineStr">
        <is>
          <t>Não vendido</t>
        </is>
      </c>
      <c r="D13" s="4" t="inlineStr">
        <is>
          <t>29</t>
        </is>
      </c>
      <c r="E13" s="5" t="inlineStr">
        <is>
          <t>8.250,00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=HYPERLINK("https://leilaoonline.com.br/lote/detalhe/112276", "007")</f>
      </c>
      <c r="B14" s="4" t="s">
        <f>=HYPERLINK("https://leilaoonline.com.br/lote/detalhe/112276", "MOTOR WEG 15HP 2 POLOS 380V/660V")</f>
      </c>
      <c r="C14" s="4" t="inlineStr">
        <is>
          <t>Vendido</t>
        </is>
      </c>
      <c r="D14" s="4" t="inlineStr">
        <is>
          <t>25</t>
        </is>
      </c>
      <c r="E14" s="5" t="inlineStr">
        <is>
          <t>3.400,00</t>
        </is>
      </c>
      <c r="F14" s="4" t="inlineStr">
        <is>
          <t>100.00</t>
        </is>
      </c>
    </row>
    <row collapsed="false" customFormat="false" customHeight="false" hidden="false" ht="12.1" outlineLevel="0" r="15">
      <c r="A15" s="5" t="s">
        <f>=HYPERLINK("https://leilaoonline.com.br/lote/detalhe/112282", "009")</f>
      </c>
      <c r="B15" s="4" t="s">
        <f>=HYPERLINK("https://leilaoonline.com.br/lote/detalhe/112282", "MOTOR EBERLE 50HP 3500RPM 220V/380V/440V")</f>
      </c>
      <c r="C15" s="4" t="inlineStr">
        <is>
          <t>Não vendido</t>
        </is>
      </c>
      <c r="D15" s="4" t="inlineStr">
        <is>
          <t>8</t>
        </is>
      </c>
      <c r="E15" s="5" t="inlineStr">
        <is>
          <t>3.100,00</t>
        </is>
      </c>
      <c r="F15" s="4" t="inlineStr">
        <is>
          <t>150.00</t>
        </is>
      </c>
    </row>
    <row collapsed="false" customFormat="false" customHeight="false" hidden="false" ht="12.1" outlineLevel="0" r="16">
      <c r="A16" s="5" t="s">
        <f>=HYPERLINK("https://leilaoonline.com.br/lote/detalhe/112283", "011")</f>
      </c>
      <c r="B16" s="4" t="s">
        <f>=HYPERLINK("https://leilaoonline.com.br/lote/detalhe/112283", "MOTOR WEG PLUS 40HP 1700RPM 220V/380V/440V")</f>
      </c>
      <c r="C16" s="4" t="inlineStr">
        <is>
          <t>Vendido</t>
        </is>
      </c>
      <c r="D16" s="4" t="inlineStr">
        <is>
          <t>26</t>
        </is>
      </c>
      <c r="E16" s="5" t="inlineStr">
        <is>
          <t>5.500,00</t>
        </is>
      </c>
      <c r="F16" s="4" t="inlineStr">
        <is>
          <t>150.00</t>
        </is>
      </c>
    </row>
    <row collapsed="false" customFormat="false" customHeight="false" hidden="false" ht="12.1" outlineLevel="0" r="17">
      <c r="A17" s="5" t="s">
        <f>=HYPERLINK("https://leilaoonline.com.br/lote/detalhe/112284", "012")</f>
      </c>
      <c r="B17" s="4" t="s">
        <f>=HYPERLINK("https://leilaoonline.com.br/lote/detalhe/112284", "MOTOR WEG 12,5HP 3500RPM")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800,00</t>
        </is>
      </c>
      <c r="F17" s="4" t="inlineStr">
        <is>
          <t>150.00</t>
        </is>
      </c>
    </row>
    <row collapsed="false" customFormat="false" customHeight="false" hidden="false" ht="12.1" outlineLevel="0" r="18">
      <c r="A18" s="5" t="s">
        <f>=HYPERLINK("https://leilaoonline.com.br/lote/detalhe/112285", "013")</f>
      </c>
      <c r="B18" s="4" t="s">
        <f>=HYPERLINK("https://leilaoonline.com.br/lote/detalhe/112285", "MOTOR WEG 10HP 1700RPM 220V/380V/440V")</f>
      </c>
      <c r="C18" s="4" t="inlineStr">
        <is>
          <t>Não vendido</t>
        </is>
      </c>
      <c r="D18" s="4" t="inlineStr">
        <is>
          <t>1</t>
        </is>
      </c>
      <c r="E18" s="5" t="inlineStr">
        <is>
          <t>500,00</t>
        </is>
      </c>
      <c r="F18" s="4" t="inlineStr">
        <is>
          <t>150.00</t>
        </is>
      </c>
    </row>
    <row collapsed="false" customFormat="false" customHeight="false" hidden="false" ht="12.1" outlineLevel="0" r="19">
      <c r="A19" s="5" t="s">
        <f>=HYPERLINK("https://leilaoonline.com.br/lote/detalhe/112277", "023")</f>
      </c>
      <c r="B19" s="4" t="s">
        <f>=HYPERLINK("https://leilaoonline.com.br/lote/detalhe/112277", "MOTOR WEG 20HP 2 POLOS 220V/380V")</f>
      </c>
      <c r="C19" s="4" t="inlineStr">
        <is>
          <t>Não vendido</t>
        </is>
      </c>
      <c r="D19" s="4" t="inlineStr">
        <is>
          <t>19</t>
        </is>
      </c>
      <c r="E19" s="5" t="inlineStr">
        <is>
          <t>2.800,00</t>
        </is>
      </c>
      <c r="F19" s="4" t="inlineStr">
        <is>
          <t>100.00</t>
        </is>
      </c>
    </row>
    <row collapsed="false" customFormat="false" customHeight="false" hidden="false" ht="12.1" outlineLevel="0" r="20">
      <c r="A20" s="5" t="s">
        <f>=HYPERLINK("https://leilaoonline.com.br/lote/detalhe/112280", "024")</f>
      </c>
      <c r="B20" s="4" t="s">
        <f>=HYPERLINK("https://leilaoonline.com.br/lote/detalhe/112280", "TORNO JOINVILLE TM-175")</f>
      </c>
      <c r="C20" s="4" t="inlineStr">
        <is>
          <t>Não vendido</t>
        </is>
      </c>
      <c r="D20" s="4" t="inlineStr">
        <is>
          <t>28</t>
        </is>
      </c>
      <c r="E20" s="5" t="inlineStr">
        <is>
          <t>7.750,00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=HYPERLINK("https://leilaoonline.com.br/lote/detalhe/112281", "026")</f>
      </c>
      <c r="B21" s="4" t="s">
        <f>=HYPERLINK("https://leilaoonline.com.br/lote/detalhe/112281", "CALDEIRA AALBORG 2330 KG/H")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60.000,00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=HYPERLINK("https://leilaoonline.com.br/lote/detalhe/112278", "030")</f>
      </c>
      <c r="B22" s="4" t="s">
        <f>=HYPERLINK("https://leilaoonline.com.br/lote/detalhe/112278", "LOTE COM APROXIMADAMENTE 1800KG DE PISO PARA MEZANINO (PREÇO POR KG)")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1,00</t>
        </is>
      </c>
      <c r="F22" s="4" t="inlineStr">
        <is>
          <t>0.50</t>
        </is>
      </c>
    </row>
    <row collapsed="false" customFormat="false" customHeight="false" hidden="false" ht="12.1" outlineLevel="0" r="23">
      <c r="A23" s="5" t="s">
        <f>=HYPERLINK("https://leilaoonline.com.br/lote/detalhe/112279", "042")</f>
      </c>
      <c r="B23" s="4" t="s">
        <f>=HYPERLINK("https://leilaoonline.com.br/lote/detalhe/112279", "RETIFICADOR DE SOLDA MIG-MAG; MARCA BAMBOZZI; 220 VOLTS "MONOFÁSICO"")</f>
      </c>
      <c r="C23" s="4" t="inlineStr">
        <is>
          <t>Não vendido</t>
        </is>
      </c>
      <c r="D23" s="4" t="inlineStr">
        <is>
          <t>2</t>
        </is>
      </c>
      <c r="E23" s="5" t="inlineStr">
        <is>
          <t>1.350,00</t>
        </is>
      </c>
      <c r="F23" s="4" t="inlineStr">
        <is>
          <t>150.00</t>
        </is>
      </c>
    </row>
    <row collapsed="false" customFormat="false" customHeight="false" hidden="false" ht="12.1" outlineLevel="0" r="24">
      <c r="A24" s="5" t="s">
        <f>=HYPERLINK("https://leilaoonline.com.br/lote/detalhe/112286", "045")</f>
      </c>
      <c r="B24" s="4" t="s">
        <f>=HYPERLINK("https://leilaoonline.com.br/lote/detalhe/112286", " EQUIPAMENTO DESBOBINADOR PNEUMÁTICO C/ REGISTRO DE PRESSÃO")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2.000,00</t>
        </is>
      </c>
      <c r="F24" s="4" t="inlineStr">
        <is>
          <t>150.00</t>
        </is>
      </c>
    </row>
    <row collapsed="false" customFormat="false" customHeight="false" hidden="false" ht="12.1" outlineLevel="0" r="25">
      <c r="A25" s="5" t="s">
        <f>=HYPERLINK("https://leilaoonline.com.br/lote/detalhe/112287", "046")</f>
      </c>
      <c r="B25" s="4" t="s">
        <f>=HYPERLINK("https://leilaoonline.com.br/lote/detalhe/112287", " EQUIPAMENTO BOBINADOR/DESBOBINADOR/PUXADOR")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=HYPERLINK("https://leilaoonline.com.br/lote/detalhe/112288", "108")</f>
      </c>
      <c r="B26" s="4" t="s">
        <f>=HYPERLINK("https://leilaoonline.com.br/lote/detalhe/112288", "PISTA DE PATINAÇÃO SINTÉTICA COM PISO EM RESINA E ESTRUTURA DE FERRO APX. 200M²; ACOMPANHA PATINS -  DESMONTADA")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50.000,00</t>
        </is>
      </c>
      <c r="F26" s="4" t="inlineStr">
        <is>
          <t>1000.00</t>
        </is>
      </c>
    </row>
    <row collapsed="false" customFormat="false" customHeight="false" hidden="false" ht="12.1" outlineLevel="0" r="27">
      <c r="A27" s="5" t="s">
        <f>=HYPERLINK("https://leilaoonline.com.br/lote/detalhe/112289", "121")</f>
      </c>
      <c r="B27" s="4" t="s">
        <f>=HYPERLINK("https://leilaoonline.com.br/lote/detalhe/112289", "MÁQUINA PARA DESCASCAR FIOS FEROLLA")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1.000,00</t>
        </is>
      </c>
      <c r="F27" s="4" t="inlineStr">
        <is>
          <t>150.00</t>
        </is>
      </c>
    </row>
    <row collapsed="false" customFormat="false" customHeight="false" hidden="false" ht="12.1" outlineLevel="0" r="28">
      <c r="A28" s="5" t="s">
        <f>=HYPERLINK("https://leilaoonline.com.br/lote/detalhe/112290", "130")</f>
      </c>
      <c r="B28" s="4" t="s">
        <f>=HYPERLINK("https://leilaoonline.com.br/lote/detalhe/112290", "PLATAFORMA ELEVATÓRIA PARA CAMINHÃO BÁU")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1.000,00</t>
        </is>
      </c>
      <c r="F28" s="4" t="inlineStr">
        <is>
          <t>150.00</t>
        </is>
      </c>
    </row>
    <row collapsed="false" customFormat="false" customHeight="false" hidden="false" ht="12.1" outlineLevel="0" r="29">
      <c r="A29" s="5" t="s">
        <f>=HYPERLINK("https://leilaoonline.com.br/lote/detalhe/112291", "147")</f>
      </c>
      <c r="B29" s="4" t="s">
        <f>=HYPERLINK("https://leilaoonline.com.br/lote/detalhe/112291", "CARREGADOR DE BATERIA DE EMPILHADEIRA 80V/50A")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1.000,00</t>
        </is>
      </c>
      <c r="F29" s="4" t="inlineStr">
        <is>
          <t>150.00</t>
        </is>
      </c>
    </row>
    <row collapsed="false" customFormat="false" customHeight="false" hidden="false" ht="12.1" outlineLevel="0" r="30">
      <c r="A30" s="5" t="s">
        <f>=HYPERLINK("https://leilaoonline.com.br/lote/detalhe/112292", "154")</f>
      </c>
      <c r="B30" s="4" t="s">
        <f>=HYPERLINK("https://leilaoonline.com.br/lote/detalhe/112292", "FORNO MUFLA")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1.000,00</t>
        </is>
      </c>
      <c r="F30" s="4" t="inlineStr">
        <is>
          <t>150.00</t>
        </is>
      </c>
    </row>
    <row collapsed="false" customFormat="false" customHeight="false" hidden="false" ht="12.1" outlineLevel="0" r="31">
      <c r="A31" s="5" t="s">
        <f>=HYPERLINK("https://leilaoonline.com.br/lote/detalhe/112293", "162")</f>
      </c>
      <c r="B31" s="4" t="s">
        <f>=HYPERLINK("https://leilaoonline.com.br/lote/detalhe/112293", "TUNEL DE ENCOLHIMENTO WELDOTRON")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1.000,00</t>
        </is>
      </c>
      <c r="F31" s="4" t="inlineStr">
        <is>
          <t>150.00</t>
        </is>
      </c>
    </row>
    <row collapsed="false" customFormat="false" customHeight="false" hidden="false" ht="12.1" outlineLevel="0" r="32">
      <c r="A32" s="5" t="s">
        <f>=HYPERLINK("https://leilaoonline.com.br/lote/detalhe/112297", "201")</f>
      </c>
      <c r="B32" s="4" t="s">
        <f>=HYPERLINK("https://leilaoonline.com.br/lote/detalhe/112297", "PRATELEIRAS DE AÇO (CONJUNTO COM 8 BANDEJAS DE 30X90CM E ALTURA DE 180 A 220CM DESMONTADOS); APROX. 700KG (PREÇO POR KG)")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5,10</t>
        </is>
      </c>
      <c r="F32" s="4" t="inlineStr">
        <is>
          <t>0.10</t>
        </is>
      </c>
    </row>
    <row collapsed="false" customFormat="false" customHeight="false" hidden="false" ht="12.1" outlineLevel="0" r="33">
      <c r="A33" s="5" t="s">
        <f>=HYPERLINK("https://leilaoonline.com.br/lote/detalhe/112294", "224")</f>
      </c>
      <c r="B33" s="4" t="s">
        <f>=HYPERLINK("https://leilaoonline.com.br/lote/detalhe/112294", "LOTE DE PORTA MOLDES E MOLDES PARA ESTAMPARIA PRENSA EXCÊNTRICA PREÇO POR KG")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4,00</t>
        </is>
      </c>
      <c r="F33" s="4" t="inlineStr">
        <is>
          <t>2.50</t>
        </is>
      </c>
    </row>
    <row collapsed="false" customFormat="false" customHeight="false" hidden="false" ht="12.1" outlineLevel="0" r="34">
      <c r="A34" s="5" t="s">
        <f>=HYPERLINK("https://leilaoonline.com.br/lote/detalhe/112295", "229")</f>
      </c>
      <c r="B34" s="4" t="s">
        <f>=HYPERLINK("https://leilaoonline.com.br/lote/detalhe/112295", "LOTE COM 6 CABEÇOTES PARA ROSQUEADEIRA RIDGID")</f>
      </c>
      <c r="C34" s="4" t="inlineStr">
        <is>
          <t>Vendido</t>
        </is>
      </c>
      <c r="D34" s="4" t="inlineStr">
        <is>
          <t>9</t>
        </is>
      </c>
      <c r="E34" s="5" t="inlineStr">
        <is>
          <t>2.350,00</t>
        </is>
      </c>
      <c r="F34" s="4" t="inlineStr">
        <is>
          <t>150.00</t>
        </is>
      </c>
    </row>
    <row collapsed="false" customFormat="false" customHeight="false" hidden="false" ht="12.1" outlineLevel="0" r="35">
      <c r="A35" s="5" t="s">
        <f>=HYPERLINK("https://leilaoonline.com.br/lote/detalhe/112296", "230")</f>
      </c>
      <c r="B35" s="4" t="s">
        <f>=HYPERLINK("https://leilaoonline.com.br/lote/detalhe/112296", "2 MESAS PARA REFEITÓRIO COM 4 LUGARES")</f>
      </c>
      <c r="C35" s="4" t="inlineStr">
        <is>
          <t>Não vendido</t>
        </is>
      </c>
      <c r="D35" s="4" t="inlineStr">
        <is>
          <t>2</t>
        </is>
      </c>
      <c r="E35" s="5" t="inlineStr">
        <is>
          <t>500,00</t>
        </is>
      </c>
      <c r="F35" s="4" t="inlineStr">
        <is>
          <t>100.00</t>
        </is>
      </c>
    </row>
    <row collapsed="false" customFormat="false" customHeight="false" hidden="false" ht="12.1" outlineLevel="0" r="36">
      <c r="A36" s="5" t="s">
        <f>=HYPERLINK("https://leilaoonline.com.br/lote/detalhe/112299", "247")</f>
      </c>
      <c r="B36" s="4" t="s">
        <f>=HYPERLINK("https://leilaoonline.com.br/lote/detalhe/112299", "DISJUNTOR PVO MÉDIA TENSÃO")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1.000,00</t>
        </is>
      </c>
      <c r="F36" s="4" t="inlineStr">
        <is>
          <t>100.00</t>
        </is>
      </c>
    </row>
    <row collapsed="false" customFormat="false" customHeight="false" hidden="false" ht="12.1" outlineLevel="0" r="37">
      <c r="A37" s="5" t="s">
        <f>=HYPERLINK("https://leilaoonline.com.br/lote/detalhe/112298", "248")</f>
      </c>
      <c r="B37" s="4" t="s">
        <f>=HYPERLINK("https://leilaoonline.com.br/lote/detalhe/112298", "LOTE COM 2 MESAS DE ESCRITÓRIO")</f>
      </c>
      <c r="C37" s="4" t="inlineStr">
        <is>
          <t>Não vendido</t>
        </is>
      </c>
      <c r="D37" s="4" t="inlineStr">
        <is>
          <t>1</t>
        </is>
      </c>
      <c r="E37" s="5" t="inlineStr">
        <is>
          <t>100,00</t>
        </is>
      </c>
      <c r="F37" s="4" t="inlineStr">
        <is>
          <t>50.00</t>
        </is>
      </c>
    </row>
    <row collapsed="false" customFormat="false" customHeight="false" hidden="false" ht="12.1" outlineLevel="0" r="38">
      <c r="A38" s="5" t="s">
        <f>=HYPERLINK("https://leilaoonline.com.br/lote/detalhe/112300", "301")</f>
      </c>
      <c r="B38" s="4" t="s">
        <f>=HYPERLINK("https://leilaoonline.com.br/lote/detalhe/112300", "BOMBA DE VÁCUO TIPO ROOTS 15CV")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1.000,00</t>
        </is>
      </c>
      <c r="F38" s="4" t="inlineStr">
        <is>
          <t>150.00</t>
        </is>
      </c>
    </row>
    <row collapsed="false" customFormat="false" customHeight="false" hidden="false" ht="12.1" outlineLevel="0" r="39">
      <c r="A39" s="5" t="s">
        <f>=HYPERLINK("https://leilaoonline.com.br/lote/detalhe/112301", "313")</f>
      </c>
      <c r="B39" s="4" t="s">
        <f>=HYPERLINK("https://leilaoonline.com.br/lote/detalhe/112301", "MÁQUINA PARA PINTURA DE FAIXA VIARIA")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1.000,00</t>
        </is>
      </c>
      <c r="F39" s="4" t="inlineStr">
        <is>
          <t>150.00</t>
        </is>
      </c>
    </row>
    <row collapsed="false" customFormat="false" customHeight="false" hidden="false" ht="12.1" outlineLevel="0" r="40">
      <c r="A40" s="5" t="s">
        <f>=HYPERLINK("https://leilaoonline.com.br/lote/detalhe/112302", "314")</f>
      </c>
      <c r="B40" s="4" t="s">
        <f>=HYPERLINK("https://leilaoonline.com.br/lote/detalhe/112302", "MÁQUINA PARA PINTURA DE FAIXA VIARIA")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1.000,00</t>
        </is>
      </c>
      <c r="F40" s="4" t="inlineStr">
        <is>
          <t>150.00</t>
        </is>
      </c>
    </row>
    <row collapsed="false" customFormat="false" customHeight="false" hidden="false" ht="12.1" outlineLevel="0" r="41">
      <c r="A41" s="5" t="s">
        <f>=HYPERLINK("https://leilaoonline.com.br/lote/detalhe/112303", "354")</f>
      </c>
      <c r="B41" s="4" t="s">
        <f>=HYPERLINK("https://leilaoonline.com.br/lote/detalhe/112303", "CARRINHO ABERTO PARA FERRAMENTAS (1 UNIDADE)")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150,00</t>
        </is>
      </c>
      <c r="F41" s="4" t="inlineStr">
        <is>
          <t>50.00</t>
        </is>
      </c>
    </row>
    <row collapsed="false" customFormat="false" customHeight="false" hidden="false" ht="12.1" outlineLevel="0" r="42">
      <c r="A42" s="5" t="s">
        <f>=HYPERLINK("https://leilaoonline.com.br/lote/detalhe/112304", "355")</f>
      </c>
      <c r="B42" s="4" t="s">
        <f>=HYPERLINK("https://leilaoonline.com.br/lote/detalhe/112304", "CARRINHO ABERTO PARA FERRAMENTAS (1 UNIDADE)")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200,00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=HYPERLINK("https://leilaoonline.com.br/lote/detalhe/112305", "356")</f>
      </c>
      <c r="B43" s="4" t="s">
        <f>=HYPERLINK("https://leilaoonline.com.br/lote/detalhe/112305", "CARRINHO ABERTO PARA FERRAMENTAS (1 UNIDADE)")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200,00</t>
        </is>
      </c>
      <c r="F43" s="4" t="inlineStr">
        <is>
          <t>50.00</t>
        </is>
      </c>
    </row>
    <row collapsed="false" customFormat="false" customHeight="false" hidden="false" ht="12.1" outlineLevel="0" r="44">
      <c r="A44" s="5" t="s">
        <f>=HYPERLINK("https://leilaoonline.com.br/lote/detalhe/112306", "357")</f>
      </c>
      <c r="B44" s="4" t="s">
        <f>=HYPERLINK("https://leilaoonline.com.br/lote/detalhe/112306", "CARRINHO ABERTO PARA FERRAMENTAS (1 UNIDADE)")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200,00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=HYPERLINK("https://leilaoonline.com.br/lote/detalhe/112307", "367")</f>
      </c>
      <c r="B45" s="4" t="s">
        <f>=HYPERLINK("https://leilaoonline.com.br/lote/detalhe/112307", "SELADORA ENCOLHEDORA RAL-TEC")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1.000,00</t>
        </is>
      </c>
      <c r="F45" s="4" t="inlineStr">
        <is>
          <t>150.00</t>
        </is>
      </c>
    </row>
    <row collapsed="false" customFormat="false" customHeight="false" hidden="false" ht="12.1" outlineLevel="0" r="46">
      <c r="A46" s="5" t="s">
        <f>=HYPERLINK("https://leilaoonline.com.br/lote/detalhe/112308", "372")</f>
      </c>
      <c r="B46" s="4" t="s">
        <f>=HYPERLINK("https://leilaoonline.com.br/lote/detalhe/112308", "CARRINHO ABERTO PORTA FERRAMENTAS")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500,00</t>
        </is>
      </c>
      <c r="F46" s="4" t="inlineStr">
        <is>
          <t>100.00</t>
        </is>
      </c>
    </row>
    <row collapsed="false" customFormat="false" customHeight="false" hidden="false" ht="12.1" outlineLevel="0" r="47">
      <c r="A47" s="5" t="s">
        <f>=HYPERLINK("https://leilaoonline.com.br/lote/detalhe/112309", "422")</f>
      </c>
      <c r="B47" s="4" t="s">
        <f>=HYPERLINK("https://leilaoonline.com.br/lote/detalhe/112309", "MÁQUINA DE ROLOS COM MOTORREDUTOR")</f>
      </c>
      <c r="C47" s="4" t="inlineStr">
        <is>
          <t>Não vendido</t>
        </is>
      </c>
      <c r="D47" s="4" t="inlineStr">
        <is>
          <t>2</t>
        </is>
      </c>
      <c r="E47" s="5" t="inlineStr">
        <is>
          <t>1.100,00</t>
        </is>
      </c>
      <c r="F47" s="4" t="inlineStr">
        <is>
          <t>100.00</t>
        </is>
      </c>
    </row>
    <row collapsed="false" customFormat="false" customHeight="false" hidden="false" ht="12.1" outlineLevel="0" r="48">
      <c r="A48" s="5" t="s">
        <f>=HYPERLINK("https://leilaoonline.com.br/lote/detalhe/112310", "428")</f>
      </c>
      <c r="B48" s="4" t="s">
        <f>=HYPERLINK("https://leilaoonline.com.br/lote/detalhe/112310", "RACK GABINE PARA SERVIDOR C/PORTA DE VIDRO 185CM ALT. X 55CM LARG.. X 75CM COMP.")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500,00</t>
        </is>
      </c>
      <c r="F48" s="4" t="inlineStr">
        <is>
          <t>100.00</t>
        </is>
      </c>
    </row>
    <row collapsed="false" customFormat="false" customHeight="false" hidden="false" ht="12.1" outlineLevel="0" r="49">
      <c r="A49" s="5" t="s">
        <f>=HYPERLINK("https://leilaoonline.com.br/lote/detalhe/112311", "429")</f>
      </c>
      <c r="B49" s="4" t="s">
        <f>=HYPERLINK("https://leilaoonline.com.br/lote/detalhe/112311", "RACK GABINE PARA SERVIDOR C/PORTA DE VIDRO 210CM ALT. X 55CM LARG.. X 75CM COMP.")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500,00</t>
        </is>
      </c>
      <c r="F49" s="4" t="inlineStr">
        <is>
          <t>100.00</t>
        </is>
      </c>
    </row>
    <row collapsed="false" customFormat="false" customHeight="false" hidden="false" ht="12.1" outlineLevel="0" r="50">
      <c r="A50" s="5" t="s">
        <f>=HYPERLINK("https://leilaoonline.com.br/lote/detalhe/112312", "432")</f>
      </c>
      <c r="B50" s="4" t="s">
        <f>=HYPERLINK("https://leilaoonline.com.br/lote/detalhe/112312", "MISTURADOR EM AÇO INÓX MOTOR 40CV")</f>
      </c>
      <c r="C50" s="4" t="inlineStr">
        <is>
          <t>Não vendido</t>
        </is>
      </c>
      <c r="D50" s="4" t="inlineStr">
        <is>
          <t>29</t>
        </is>
      </c>
      <c r="E50" s="5" t="inlineStr">
        <is>
          <t>6.200,00</t>
        </is>
      </c>
      <c r="F50" s="4" t="inlineStr">
        <is>
          <t>100.00</t>
        </is>
      </c>
    </row>
    <row collapsed="false" customFormat="false" customHeight="false" hidden="false" ht="12.1" outlineLevel="0" r="51">
      <c r="A51" s="5" t="s">
        <f>=HYPERLINK("https://leilaoonline.com.br/lote/detalhe/112313", "433")</f>
      </c>
      <c r="B51" s="4" t="s">
        <f>=HYPERLINK("https://leilaoonline.com.br/lote/detalhe/112313", "TORNO REVOLVER")</f>
      </c>
      <c r="C51" s="4" t="inlineStr">
        <is>
          <t>Não vendido</t>
        </is>
      </c>
      <c r="D51" s="4" t="inlineStr">
        <is>
          <t>2</t>
        </is>
      </c>
      <c r="E51" s="5" t="inlineStr">
        <is>
          <t>1.100,00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=HYPERLINK("https://leilaoonline.com.br/lote/detalhe/112314", "434")</f>
      </c>
      <c r="B52" s="4" t="s">
        <f>=HYPERLINK("https://leilaoonline.com.br/lote/detalhe/112314", "TORNO REVOLVER")</f>
      </c>
      <c r="C52" s="4" t="inlineStr">
        <is>
          <t>Não vendido</t>
        </is>
      </c>
      <c r="D52" s="4" t="inlineStr">
        <is>
          <t>1</t>
        </is>
      </c>
      <c r="E52" s="5" t="inlineStr">
        <is>
          <t>1.000,00</t>
        </is>
      </c>
      <c r="F52" s="4" t="inlineStr">
        <is>
          <t>100.00</t>
        </is>
      </c>
    </row>
    <row collapsed="false" customFormat="false" customHeight="false" hidden="false" ht="12.1" outlineLevel="0" r="53">
      <c r="A53" s="5" t="s">
        <f>=HYPERLINK("https://leilaoonline.com.br/lote/detalhe/112315", "439")</f>
      </c>
      <c r="B53" s="4" t="s">
        <f>=HYPERLINK("https://leilaoonline.com.br/lote/detalhe/112315", "BATEDOR PLANETARIA DE INÓX USIRAM")</f>
      </c>
      <c r="C53" s="4" t="inlineStr">
        <is>
          <t>Não vendido</t>
        </is>
      </c>
      <c r="D53" s="4" t="inlineStr">
        <is>
          <t>1</t>
        </is>
      </c>
      <c r="E53" s="5" t="inlineStr">
        <is>
          <t>1.000,00</t>
        </is>
      </c>
      <c r="F53" s="4" t="inlineStr">
        <is>
          <t>100.00</t>
        </is>
      </c>
    </row>
    <row collapsed="false" customFormat="false" customHeight="false" hidden="false" ht="12.1" outlineLevel="0" r="54">
      <c r="A54" s="5" t="s">
        <f>=HYPERLINK("https://leilaoonline.com.br/lote/detalhe/112316", "441")</f>
      </c>
      <c r="B54" s="4" t="s">
        <f>=HYPERLINK("https://leilaoonline.com.br/lote/detalhe/112316", "ENGRENAGEM PRENSA EXCÊNTRICA 160 180 TON.")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500,00</t>
        </is>
      </c>
      <c r="F54" s="4" t="inlineStr">
        <is>
          <t>100.00</t>
        </is>
      </c>
    </row>
    <row collapsed="false" customFormat="false" customHeight="false" hidden="false" ht="12.1" outlineLevel="0" r="55">
      <c r="A55" s="5" t="s">
        <f>=HYPERLINK("https://leilaoonline.com.br/lote/detalhe/112317", "443")</f>
      </c>
      <c r="B55" s="4" t="s">
        <f>=HYPERLINK("https://leilaoonline.com.br/lote/detalhe/112317", "MOINHO DE ROLOS GRÃOS CERÂMICA TIJOLO")</f>
      </c>
      <c r="C55" s="4" t="inlineStr">
        <is>
          <t>Não vendido</t>
        </is>
      </c>
      <c r="D55" s="4" t="inlineStr">
        <is>
          <t>1</t>
        </is>
      </c>
      <c r="E55" s="5" t="inlineStr">
        <is>
          <t>1.000,00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=HYPERLINK("https://leilaoonline.com.br/lote/detalhe/112318", "445")</f>
      </c>
      <c r="B56" s="4" t="s">
        <f>=HYPERLINK("https://leilaoonline.com.br/lote/detalhe/112318", "COMPRESSOR REFRIGERAÇÃO CHILLER SABROE CMO 16 ")</f>
      </c>
      <c r="C56" s="4" t="inlineStr">
        <is>
          <t>Não vendido</t>
        </is>
      </c>
      <c r="D56" s="4" t="inlineStr">
        <is>
          <t>2</t>
        </is>
      </c>
      <c r="E56" s="5" t="inlineStr">
        <is>
          <t>1.100,00</t>
        </is>
      </c>
      <c r="F56" s="4" t="inlineStr">
        <is>
          <t>100.00</t>
        </is>
      </c>
    </row>
    <row collapsed="false" customFormat="false" customHeight="false" hidden="false" ht="12.1" outlineLevel="0" r="57">
      <c r="A57" s="5" t="s">
        <f>=HYPERLINK("https://leilaoonline.com.br/lote/detalhe/112319", "446")</f>
      </c>
      <c r="B57" s="4" t="s">
        <f>=HYPERLINK("https://leilaoonline.com.br/lote/detalhe/112319", "BOMBA DE ENGRENAGEM SANITÁRIA INÓX PARA PRODUTOS VISCOSOS MOTOR 8 POLOS")</f>
      </c>
      <c r="C57" s="4" t="inlineStr">
        <is>
          <t>Vendido</t>
        </is>
      </c>
      <c r="D57" s="4" t="inlineStr">
        <is>
          <t>15</t>
        </is>
      </c>
      <c r="E57" s="5" t="inlineStr">
        <is>
          <t>2.600,00</t>
        </is>
      </c>
      <c r="F57" s="4" t="inlineStr">
        <is>
          <t>100.00</t>
        </is>
      </c>
    </row>
    <row collapsed="false" customFormat="false" customHeight="false" hidden="false" ht="12.1" outlineLevel="0" r="58">
      <c r="A58" s="5" t="s">
        <f>=HYPERLINK("https://leilaoonline.com.br/lote/detalhe/112320", "451")</f>
      </c>
      <c r="B58" s="4" t="s">
        <f>=HYPERLINK("https://leilaoonline.com.br/lote/detalhe/112320", "MULTIFUNCIONAL TORNO FURADEIRA MADEIRA MONOFÁSICO")</f>
      </c>
      <c r="C58" s="4" t="inlineStr">
        <is>
          <t>Não vendido</t>
        </is>
      </c>
      <c r="D58" s="4" t="inlineStr">
        <is>
          <t>2</t>
        </is>
      </c>
      <c r="E58" s="5" t="inlineStr">
        <is>
          <t>1.100,00</t>
        </is>
      </c>
      <c r="F58" s="4" t="inlineStr">
        <is>
          <t>100.00</t>
        </is>
      </c>
    </row>
    <row collapsed="false" customFormat="false" customHeight="false" hidden="false" ht="12.1" outlineLevel="0" r="59">
      <c r="A59" s="5" t="s">
        <f>=HYPERLINK("https://leilaoonline.com.br/lote/detalhe/112321", "455")</f>
      </c>
      <c r="B59" s="4" t="s">
        <f>=HYPERLINK("https://leilaoonline.com.br/lote/detalhe/112321", "LAVA LOUÇA INDUSTRIAL ECOLAB ES2000")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500,00</t>
        </is>
      </c>
      <c r="F59" s="4" t="inlineStr">
        <is>
          <t>100.00</t>
        </is>
      </c>
    </row>
    <row collapsed="false" customFormat="false" customHeight="false" hidden="false" ht="12.1" outlineLevel="0" r="60">
      <c r="A60" s="5" t="s">
        <f>=HYPERLINK("https://leilaoonline.com.br/lote/detalhe/112322", "456")</f>
      </c>
      <c r="B60" s="4" t="s">
        <f>=HYPERLINK("https://leilaoonline.com.br/lote/detalhe/112322", "SECADOR DE AR COMPRESSOR PARAFUSO DOMINICK-HUNTER DPR 470 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1.000,00</t>
        </is>
      </c>
      <c r="F60" s="4" t="inlineStr">
        <is>
          <t>100.00</t>
        </is>
      </c>
    </row>
    <row collapsed="false" customFormat="false" customHeight="false" hidden="false" ht="12.1" outlineLevel="0" r="61">
      <c r="A61" s="5" t="s">
        <f>=HYPERLINK("https://leilaoonline.com.br/lote/detalhe/112323", "458")</f>
      </c>
      <c r="B61" s="4" t="s">
        <f>=HYPERLINK("https://leilaoonline.com.br/lote/detalhe/112323", "PENEIRA VIBRATÓRIA EM AÇO INÓX")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1.000,00</t>
        </is>
      </c>
      <c r="F61" s="4" t="inlineStr">
        <is>
          <t>100.00</t>
        </is>
      </c>
    </row>
    <row collapsed="false" customFormat="false" customHeight="false" hidden="false" ht="12.1" outlineLevel="0" r="62">
      <c r="A62" s="5" t="s">
        <f>=HYPERLINK("https://leilaoonline.com.br/lote/detalhe/112324", "460")</f>
      </c>
      <c r="B62" s="4" t="s">
        <f>=HYPERLINK("https://leilaoonline.com.br/lote/detalhe/112324", "REATOR BATELADA BATEDOR AÇO CARBONO 250 LITROS")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1.000,00</t>
        </is>
      </c>
      <c r="F62" s="4" t="inlineStr">
        <is>
          <t>100.00</t>
        </is>
      </c>
    </row>
    <row collapsed="false" customFormat="false" customHeight="false" hidden="false" ht="12.1" outlineLevel="0" r="63">
      <c r="A63" s="5" t="s">
        <f>=HYPERLINK("https://leilaoonline.com.br/lote/detalhe/112325", "466")</f>
      </c>
      <c r="B63" s="4" t="s">
        <f>=HYPERLINK("https://leilaoonline.com.br/lote/detalhe/112325", "CARREGADOR BATERIA EMPILHADEIRA ELÉTRICA 24V/90A 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500,00</t>
        </is>
      </c>
      <c r="F63" s="4" t="inlineStr">
        <is>
          <t>100.00</t>
        </is>
      </c>
    </row>
    <row collapsed="false" customFormat="false" customHeight="false" hidden="false" ht="12.1" outlineLevel="0" r="64">
      <c r="A64" s="5" t="s">
        <f>=HYPERLINK("https://leilaoonline.com.br/lote/detalhe/112326", "469")</f>
      </c>
      <c r="B64" s="4" t="s">
        <f>=HYPERLINK("https://leilaoonline.com.br/lote/detalhe/112326", "VARREDEIRA DE PISO DIRIGÍVEL TENNANT GÁS GLP")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5.000,00</t>
        </is>
      </c>
      <c r="F64" s="4" t="inlineStr">
        <is>
          <t>250.00</t>
        </is>
      </c>
    </row>
    <row collapsed="false" customFormat="false" customHeight="false" hidden="false" ht="12.1" outlineLevel="0" r="65">
      <c r="A65" s="5" t="s">
        <f>=HYPERLINK("https://leilaoonline.com.br/lote/detalhe/112327", "471")</f>
      </c>
      <c r="B65" s="4" t="s">
        <f>=HYPERLINK("https://leilaoonline.com.br/lote/detalhe/112327", "GERADOR 4KVA")</f>
      </c>
      <c r="C65" s="4" t="inlineStr">
        <is>
          <t>Vendido</t>
        </is>
      </c>
      <c r="D65" s="4" t="inlineStr">
        <is>
          <t>15</t>
        </is>
      </c>
      <c r="E65" s="5" t="inlineStr">
        <is>
          <t>1.900,00</t>
        </is>
      </c>
      <c r="F65" s="4" t="inlineStr">
        <is>
          <t>100.00</t>
        </is>
      </c>
    </row>
    <row collapsed="false" customFormat="false" customHeight="false" hidden="false" ht="12.1" outlineLevel="0" r="66">
      <c r="A66" s="5" t="s">
        <f>=HYPERLINK("https://leilaoonline.com.br/lote/detalhe/112328", "472")</f>
      </c>
      <c r="B66" s="4" t="s">
        <f>=HYPERLINK("https://leilaoonline.com.br/lote/detalhe/112328", "BOBINADEIRA PARA TRANSFORMADORES TONANNI 500X300MM")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500,00</t>
        </is>
      </c>
      <c r="F66" s="4" t="inlineStr">
        <is>
          <t>100.00</t>
        </is>
      </c>
    </row>
    <row collapsed="false" customFormat="false" customHeight="false" hidden="false" ht="12.1" outlineLevel="0" r="67">
      <c r="A67" s="5" t="s">
        <f>=HYPERLINK("https://leilaoonline.com.br/lote/detalhe/112329", "484")</f>
      </c>
      <c r="B67" s="4" t="s">
        <f>=HYPERLINK("https://leilaoonline.com.br/lote/detalhe/112329", "JATO DE GRANALHA MARCA BLASTIBRÁS")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7.500,00</t>
        </is>
      </c>
      <c r="F67" s="4" t="inlineStr">
        <is>
          <t>100.00</t>
        </is>
      </c>
    </row>
    <row collapsed="false" customFormat="false" customHeight="false" hidden="false" ht="12.1" outlineLevel="0" r="68">
      <c r="A68" s="5" t="s">
        <f>=HYPERLINK("https://leilaoonline.com.br/lote/detalhe/112330", "490")</f>
      </c>
      <c r="B68" s="4" t="s">
        <f>=HYPERLINK("https://leilaoonline.com.br/lote/detalhe/112330", "PRENSA DE FRICÇÃO FORJARIA WELKO ARIETE 2000 220 TON")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1.000,00</t>
        </is>
      </c>
      <c r="F68" s="4" t="inlineStr">
        <is>
          <t>150.00</t>
        </is>
      </c>
    </row>
    <row collapsed="false" customFormat="false" customHeight="false" hidden="false" ht="12.1" outlineLevel="0" r="69">
      <c r="A69" s="5" t="s">
        <f>=HYPERLINK("https://leilaoonline.com.br/lote/detalhe/112331", "500")</f>
      </c>
      <c r="B69" s="4" t="s">
        <f>=HYPERLINK("https://leilaoonline.com.br/lote/detalhe/112331", "PRENSA SACA PINO 15 TONELADAS")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1.000,00</t>
        </is>
      </c>
      <c r="F69" s="4" t="inlineStr">
        <is>
          <t>100.00</t>
        </is>
      </c>
    </row>
    <row collapsed="false" customFormat="false" customHeight="false" hidden="false" ht="12.1" outlineLevel="0" r="70">
      <c r="A70" s="5" t="s">
        <f>=HYPERLINK("https://leilaoonline.com.br/lote/detalhe/112332", "507")</f>
      </c>
      <c r="B70" s="4" t="s">
        <f>=HYPERLINK("https://leilaoonline.com.br/lote/detalhe/112332", "COMPRESSOR DENTAL AIR ZAP MOD. DA 1100")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1.000,00</t>
        </is>
      </c>
      <c r="F70" s="4" t="inlineStr">
        <is>
          <t>100.00</t>
        </is>
      </c>
    </row>
    <row collapsed="false" customFormat="false" customHeight="false" hidden="false" ht="12.1" outlineLevel="0" r="71">
      <c r="A71" s="5" t="s">
        <f>=HYPERLINK("https://leilaoonline.com.br/lote/detalhe/112333", "524")</f>
      </c>
      <c r="B71" s="4" t="s">
        <f>=HYPERLINK("https://leilaoonline.com.br/lote/detalhe/112333", "PRENSA EXCÊNTRICA 8 TONELADAS HARLO")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1.000,00</t>
        </is>
      </c>
      <c r="F71" s="4" t="inlineStr">
        <is>
          <t>250.00</t>
        </is>
      </c>
    </row>
    <row collapsed="false" customFormat="false" customHeight="false" hidden="false" ht="12.1" outlineLevel="0" r="72">
      <c r="A72" s="5" t="s">
        <f>=HYPERLINK("https://leilaoonline.com.br/lote/detalhe/112334", "529")</f>
      </c>
      <c r="B72" s="4" t="s">
        <f>=HYPERLINK("https://leilaoonline.com.br/lote/detalhe/112334", "CARRINHO PARA MOVIMENTAÇÃO DE VEÍCULOS 600KG")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1.000,00</t>
        </is>
      </c>
      <c r="F72" s="4" t="inlineStr">
        <is>
          <t>100.00</t>
        </is>
      </c>
    </row>
    <row collapsed="false" customFormat="false" customHeight="false" hidden="false" ht="12.1" outlineLevel="0" r="73">
      <c r="A73" s="5" t="s">
        <f>=HYPERLINK("https://leilaoonline.com.br/lote/detalhe/112335", "530")</f>
      </c>
      <c r="B73" s="4" t="s">
        <f>=HYPERLINK("https://leilaoonline.com.br/lote/detalhe/112335", "CARRINHO PARA MOVIMENTAÇÃO DE VEÍCULOS 600KG")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1.000,00</t>
        </is>
      </c>
      <c r="F73" s="4" t="inlineStr">
        <is>
          <t>100.00</t>
        </is>
      </c>
    </row>
    <row collapsed="false" customFormat="false" customHeight="false" hidden="false" ht="12.1" outlineLevel="0" r="74">
      <c r="A74" s="5" t="s">
        <f>=HYPERLINK("https://leilaoonline.com.br/lote/detalhe/112336", "531")</f>
      </c>
      <c r="B74" s="4" t="s">
        <f>=HYPERLINK("https://leilaoonline.com.br/lote/detalhe/112336", "CARRINHO PARA MOVIMENTAÇÃO DE VEÍCULOS 600KG")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1.000,00</t>
        </is>
      </c>
      <c r="F74" s="4" t="inlineStr">
        <is>
          <t>100.00</t>
        </is>
      </c>
    </row>
    <row collapsed="false" customFormat="false" customHeight="false" hidden="false" ht="12.1" outlineLevel="0" r="75">
      <c r="A75" s="5" t="s">
        <f>=HYPERLINK("https://leilaoonline.com.br/lote/detalhe/112337", "532")</f>
      </c>
      <c r="B75" s="4" t="s">
        <f>=HYPERLINK("https://leilaoonline.com.br/lote/detalhe/112337", "BALANCIM 10 TONELADAS")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1.000,00</t>
        </is>
      </c>
      <c r="F75" s="4" t="inlineStr">
        <is>
          <t>100.00</t>
        </is>
      </c>
    </row>
    <row collapsed="false" customFormat="false" customHeight="false" hidden="false" ht="12.1" outlineLevel="0" r="76">
      <c r="A76" s="5" t="s">
        <f>=HYPERLINK("https://leilaoonline.com.br/lote/detalhe/112338", "536")</f>
      </c>
      <c r="B76" s="4" t="s">
        <f>=HYPERLINK("https://leilaoonline.com.br/lote/detalhe/112338", "CARRINHO PARA FERRAMENTAS MECÂNICO")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500,00</t>
        </is>
      </c>
      <c r="F76" s="4" t="inlineStr">
        <is>
          <t>100.00</t>
        </is>
      </c>
    </row>
    <row collapsed="false" customFormat="false" customHeight="false" hidden="false" ht="12.1" outlineLevel="0" r="77">
      <c r="A77" s="5" t="s">
        <f>=HYPERLINK("https://leilaoonline.com.br/lote/detalhe/112339", "537")</f>
      </c>
      <c r="B77" s="4" t="s">
        <f>=HYPERLINK("https://leilaoonline.com.br/lote/detalhe/112339", "CARRINHO PARA FERRAMENTAS MECÂNICO")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500,00</t>
        </is>
      </c>
      <c r="F77" s="4" t="inlineStr">
        <is>
          <t>100.00</t>
        </is>
      </c>
    </row>
    <row collapsed="false" customFormat="false" customHeight="false" hidden="false" ht="12.1" outlineLevel="0" r="78">
      <c r="A78" s="5" t="s">
        <f>=HYPERLINK("https://leilaoonline.com.br/lote/detalhe/112340", "538")</f>
      </c>
      <c r="B78" s="4" t="s">
        <f>=HYPERLINK("https://leilaoonline.com.br/lote/detalhe/112340", "CARRINHO PARA FERRAMENTAS MECÂNICO")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500,00</t>
        </is>
      </c>
      <c r="F78" s="4" t="inlineStr">
        <is>
          <t>100.00</t>
        </is>
      </c>
    </row>
    <row collapsed="false" customFormat="false" customHeight="false" hidden="false" ht="12.1" outlineLevel="0" r="79">
      <c r="A79" s="5" t="s">
        <f>=HYPERLINK("https://leilaoonline.com.br/lote/detalhe/112341", "539")</f>
      </c>
      <c r="B79" s="4" t="s">
        <f>=HYPERLINK("https://leilaoonline.com.br/lote/detalhe/112341", "CARRINHO PARA FERRAMENTAS MECÂNICO")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500,00</t>
        </is>
      </c>
      <c r="F79" s="4" t="inlineStr">
        <is>
          <t>100.00</t>
        </is>
      </c>
    </row>
    <row collapsed="false" customFormat="false" customHeight="false" hidden="false" ht="12.1" outlineLevel="0" r="80">
      <c r="A80" s="5" t="s">
        <f>=HYPERLINK("https://leilaoonline.com.br/lote/detalhe/112342", "540")</f>
      </c>
      <c r="B80" s="4" t="s">
        <f>=HYPERLINK("https://leilaoonline.com.br/lote/detalhe/112342", "CARRINHO PARA FERRAMENTAS MECÂNICO")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500,00</t>
        </is>
      </c>
      <c r="F80" s="4" t="inlineStr">
        <is>
          <t>100.00</t>
        </is>
      </c>
    </row>
    <row collapsed="false" customFormat="false" customHeight="false" hidden="false" ht="12.1" outlineLevel="0" r="81">
      <c r="A81" s="5" t="s">
        <f>=HYPERLINK("https://leilaoonline.com.br/lote/detalhe/112343", "549")</f>
      </c>
      <c r="B81" s="4" t="s">
        <f>=HYPERLINK("https://leilaoonline.com.br/lote/detalhe/112343", "TANQUE DE POLIPROPILENO PARA GALVANOPLASTIA E ANODIZAÇÃO 150 LITROS")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500,00</t>
        </is>
      </c>
      <c r="F81" s="4" t="inlineStr">
        <is>
          <t>100.00</t>
        </is>
      </c>
    </row>
    <row collapsed="false" customFormat="false" customHeight="false" hidden="false" ht="12.1" outlineLevel="0" r="82">
      <c r="A82" s="5" t="s">
        <f>=HYPERLINK("https://leilaoonline.com.br/lote/detalhe/112344", "550")</f>
      </c>
      <c r="B82" s="4" t="s">
        <f>=HYPERLINK("https://leilaoonline.com.br/lote/detalhe/112344", "AR CONDICIONADO 50.000 BTUS DESATIVADO - FUNCIONANDO")</f>
      </c>
      <c r="C82" s="4" t="inlineStr">
        <is>
          <t>Não vendido</t>
        </is>
      </c>
      <c r="D82" s="4" t="inlineStr">
        <is>
          <t>1</t>
        </is>
      </c>
      <c r="E82" s="5" t="inlineStr">
        <is>
          <t>500,00</t>
        </is>
      </c>
      <c r="F82" s="4" t="inlineStr">
        <is>
          <t>150.00</t>
        </is>
      </c>
    </row>
    <row collapsed="false" customFormat="false" customHeight="false" hidden="false" ht="12.1" outlineLevel="0" r="83">
      <c r="A83" s="5" t="s">
        <f>=HYPERLINK("https://leilaoonline.com.br/lote/detalhe/112345", "558")</f>
      </c>
      <c r="B83" s="4" t="s">
        <f>=HYPERLINK("https://leilaoonline.com.br/lote/detalhe/112345", "DISJUNTOR PVO MÉDIA TENSÃO")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500,00</t>
        </is>
      </c>
      <c r="F83" s="4" t="inlineStr">
        <is>
          <t>100.00</t>
        </is>
      </c>
    </row>
    <row collapsed="false" customFormat="false" customHeight="false" hidden="false" ht="12.1" outlineLevel="0" r="84">
      <c r="A84" s="5" t="s">
        <f>=HYPERLINK("https://leilaoonline.com.br/lote/detalhe/112346", "563")</f>
      </c>
      <c r="B84" s="4" t="s">
        <f>=HYPERLINK("https://leilaoonline.com.br/lote/detalhe/112346", "MÁQUINA DE SOLDA BAMBOZZI NM 2600 300A")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1.000,00</t>
        </is>
      </c>
      <c r="F84" s="4" t="inlineStr">
        <is>
          <t>100.00</t>
        </is>
      </c>
    </row>
    <row collapsed="false" customFormat="false" customHeight="false" hidden="false" ht="12.1" outlineLevel="0" r="85">
      <c r="A85" s="5" t="s">
        <f>=HYPERLINK("https://leilaoonline.com.br/lote/detalhe/112347", "564")</f>
      </c>
      <c r="B85" s="4" t="s">
        <f>=HYPERLINK("https://leilaoonline.com.br/lote/detalhe/112347", "CARRINHO ABERTO PARA FERRAMENTAS")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500,00</t>
        </is>
      </c>
      <c r="F85" s="4" t="inlineStr">
        <is>
          <t>100.00</t>
        </is>
      </c>
    </row>
    <row collapsed="false" customFormat="false" customHeight="false" hidden="false" ht="12.1" outlineLevel="0" r="86">
      <c r="A86" s="5" t="s">
        <f>=HYPERLINK("https://leilaoonline.com.br/lote/detalhe/112348", "565")</f>
      </c>
      <c r="B86" s="4" t="s">
        <f>=HYPERLINK("https://leilaoonline.com.br/lote/detalhe/112348", "CARRINHO ABERTO PARA FERRAMENTAS")</f>
      </c>
      <c r="C86" s="4" t="inlineStr">
        <is>
          <t>Não vendido</t>
        </is>
      </c>
      <c r="D86" s="4" t="inlineStr">
        <is>
          <t>1</t>
        </is>
      </c>
      <c r="E86" s="5" t="inlineStr">
        <is>
          <t>500,00</t>
        </is>
      </c>
      <c r="F86" s="4" t="inlineStr">
        <is>
          <t>100.00</t>
        </is>
      </c>
    </row>
    <row collapsed="false" customFormat="false" customHeight="false" hidden="false" ht="12.1" outlineLevel="0" r="87">
      <c r="A87" s="5" t="s">
        <f>=HYPERLINK("https://leilaoonline.com.br/lote/detalhe/112349", "566")</f>
      </c>
      <c r="B87" s="4" t="s">
        <f>=HYPERLINK("https://leilaoonline.com.br/lote/detalhe/112349", "CARRINHO ABERTO PARA FERRAMENTAS")</f>
      </c>
      <c r="C87" s="4" t="inlineStr">
        <is>
          <t>Não vendido</t>
        </is>
      </c>
      <c r="D87" s="4" t="inlineStr">
        <is>
          <t>1</t>
        </is>
      </c>
      <c r="E87" s="5" t="inlineStr">
        <is>
          <t>500,00</t>
        </is>
      </c>
      <c r="F87" s="4" t="inlineStr">
        <is>
          <t>100.00</t>
        </is>
      </c>
    </row>
    <row collapsed="false" customFormat="false" customHeight="false" hidden="false" ht="12.1" outlineLevel="0" r="88">
      <c r="A88" s="5" t="s">
        <f>=HYPERLINK("https://leilaoonline.com.br/lote/detalhe/112350", "567")</f>
      </c>
      <c r="B88" s="4" t="s">
        <f>=HYPERLINK("https://leilaoonline.com.br/lote/detalhe/112350", "CARRINHO ABERTO PARA FERRAMENTAS")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500,00</t>
        </is>
      </c>
      <c r="F88" s="4" t="inlineStr">
        <is>
          <t>100.00</t>
        </is>
      </c>
    </row>
    <row collapsed="false" customFormat="false" customHeight="false" hidden="false" ht="12.1" outlineLevel="0" r="89">
      <c r="A89" s="5" t="s">
        <f>=HYPERLINK("https://leilaoonline.com.br/lote/detalhe/112351", "568")</f>
      </c>
      <c r="B89" s="4" t="s">
        <f>=HYPERLINK("https://leilaoonline.com.br/lote/detalhe/112351", "CARRINHO ABERTO PARA FERRAMENTAS")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500,00</t>
        </is>
      </c>
      <c r="F89" s="4" t="inlineStr">
        <is>
          <t>100.00</t>
        </is>
      </c>
    </row>
    <row collapsed="false" customFormat="false" customHeight="false" hidden="false" ht="12.1" outlineLevel="0" r="90">
      <c r="A90" s="5" t="s">
        <f>=HYPERLINK("https://leilaoonline.com.br/lote/detalhe/112352", "2002")</f>
      </c>
      <c r="B90" s="4" t="s">
        <f>=HYPERLINK("https://leilaoonline.com.br/lote/detalhe/112352", "CABEÇOTE DE ESPALMADEIRA PVC FACA SOBRE CILINDRO - CÓD. 525 - CL2022")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875,00</t>
        </is>
      </c>
      <c r="F90" s="4" t="inlineStr">
        <is>
          <t>150.00</t>
        </is>
      </c>
    </row>
    <row collapsed="false" customFormat="false" customHeight="false" hidden="false" ht="12.1" outlineLevel="0" r="91">
      <c r="A91" s="5" t="s">
        <f>=HYPERLINK("https://leilaoonline.com.br/lote/detalhe/112353", "2005")</f>
      </c>
      <c r="B91" s="4" t="s">
        <f>=HYPERLINK("https://leilaoonline.com.br/lote/detalhe/112353", "EXTRUSORA DE PLÁSTICO EGAN JOHN BROWN 90MM - CÓD. 726 - CL2022")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70.000,00</t>
        </is>
      </c>
      <c r="F91" s="4" t="inlineStr">
        <is>
          <t>2500.00</t>
        </is>
      </c>
    </row>
    <row collapsed="false" customFormat="false" customHeight="false" hidden="false" ht="12.1" outlineLevel="0" r="92">
      <c r="A92" s="5" t="s">
        <f>=HYPERLINK("https://leilaoonline.com.br/lote/detalhe/112354", "2006")</f>
      </c>
      <c r="B92" s="4" t="s">
        <f>=HYPERLINK("https://leilaoonline.com.br/lote/detalhe/112354", "EXTRUSORA DE PLÁSTICO EGAN JOHN BROWN 90MM - CÓD. 727 - CL2022")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70.000,00</t>
        </is>
      </c>
      <c r="F92" s="4" t="inlineStr">
        <is>
          <t>2500.00</t>
        </is>
      </c>
    </row>
    <row collapsed="false" customFormat="false" customHeight="false" hidden="false" ht="12.1" outlineLevel="0" r="93">
      <c r="A93" s="5" t="s">
        <f>=HYPERLINK("https://leilaoonline.com.br/lote/detalhe/112355", "2007")</f>
      </c>
      <c r="B93" s="4" t="s">
        <f>=HYPERLINK("https://leilaoonline.com.br/lote/detalhe/112355", "CABEÇOTE FLAT DIE LAMINADO 3000MM - CL2022")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17.500,00</t>
        </is>
      </c>
      <c r="F93" s="4" t="inlineStr">
        <is>
          <t>150.00</t>
        </is>
      </c>
    </row>
    <row collapsed="false" customFormat="false" customHeight="false" hidden="false" ht="12.1" outlineLevel="0" r="94">
      <c r="A94" s="5" t="s">
        <f>=HYPERLINK("https://leilaoonline.com.br/lote/detalhe/112356", "2008")</f>
      </c>
      <c r="B94" s="4" t="s">
        <f>=HYPERLINK("https://leilaoonline.com.br/lote/detalhe/112356", "CALANDRA DE PLÁSTICO PARA LAMINADOS 3000MM - CL2022")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17.500,00</t>
        </is>
      </c>
      <c r="F94" s="4" t="inlineStr">
        <is>
          <t>150.00</t>
        </is>
      </c>
    </row>
    <row collapsed="false" customFormat="false" customHeight="false" hidden="false" ht="12.1" outlineLevel="0" r="95">
      <c r="A95" s="5" t="s">
        <f>=HYPERLINK("https://leilaoonline.com.br/lote/detalhe/112357", "2010")</f>
      </c>
      <c r="B95" s="4" t="s">
        <f>=HYPERLINK("https://leilaoonline.com.br/lote/detalhe/112357", "MISTURADOR E PRÉ AQUECEDOR PARA EXTRUSORA PLÁSTICO - CÓD. 732 - CL2022")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2.125,00</t>
        </is>
      </c>
      <c r="F95" s="4" t="inlineStr">
        <is>
          <t>150.00</t>
        </is>
      </c>
    </row>
    <row collapsed="false" customFormat="false" customHeight="false" hidden="false" ht="12.1" outlineLevel="0" r="96">
      <c r="A96" s="5" t="s">
        <f>=HYPERLINK("https://leilaoonline.com.br/lote/detalhe/112358", "2017")</f>
      </c>
      <c r="B96" s="4" t="s">
        <f>=HYPERLINK("https://leilaoonline.com.br/lote/detalhe/112358", "EXTRUSORA FLAT DIE 800MM CALANDRA E PUXADOR")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7.500,00</t>
        </is>
      </c>
      <c r="F96" s="4" t="inlineStr">
        <is>
          <t>500.00</t>
        </is>
      </c>
    </row>
    <row collapsed="false" customFormat="false" customHeight="false" hidden="false" ht="12.1" outlineLevel="0" r="97">
      <c r="A97" s="5" t="s">
        <f>=HYPERLINK("https://leilaoonline.com.br/lote/detalhe/112359", "2019")</f>
      </c>
      <c r="B97" s="4" t="s">
        <f>=HYPERLINK("https://leilaoonline.com.br/lote/detalhe/112359", "REATOR BATEDOR AÇO INOX 1/2 CANA 1000 LITROS - Cód. 569 - CL2022")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4.375,00</t>
        </is>
      </c>
      <c r="F97" s="4" t="inlineStr">
        <is>
          <t>500.00</t>
        </is>
      </c>
    </row>
    <row collapsed="false" customFormat="false" customHeight="false" hidden="false" ht="12.1" outlineLevel="0" r="98">
      <c r="A98" s="5" t="s">
        <f>=HYPERLINK("https://leilaoonline.com.br/lote/detalhe/112360", "2021")</f>
      </c>
      <c r="B98" s="4" t="s">
        <f>=HYPERLINK("https://leilaoonline.com.br/lote/detalhe/112360", "REATOR AÇO INOX 5000 LITROS MISTURADOR ENCAMISADO - CL2022")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10.500,00</t>
        </is>
      </c>
      <c r="F98" s="4" t="inlineStr">
        <is>
          <t>1000.00</t>
        </is>
      </c>
    </row>
    <row collapsed="false" customFormat="false" customHeight="false" hidden="false" ht="12.1" outlineLevel="0" r="99">
      <c r="A99" s="5" t="s">
        <f>=HYPERLINK("https://leilaoonline.com.br/lote/detalhe/112361", "3023")</f>
      </c>
      <c r="B99" s="4" t="s">
        <f>=HYPERLINK("https://leilaoonline.com.br/lote/detalhe/112361", " REATOR AÇO INOX 750 LITROS MISTURADOR ENCAMISADO - CÓD. 576")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4.500,00</t>
        </is>
      </c>
      <c r="F99" s="4" t="inlineStr">
        <is>
          <t>150.00</t>
        </is>
      </c>
    </row>
    <row collapsed="false" customFormat="false" customHeight="false" hidden="false" ht="12.1" outlineLevel="0" r="100">
      <c r="A100" s="5" t="s">
        <f>=HYPERLINK("https://leilaoonline.com.br/lote/detalhe/112362", "3064")</f>
      </c>
      <c r="B100" s="4" t="s">
        <f>=HYPERLINK("https://leilaoonline.com.br/lote/detalhe/112362", " MÁQUINA EMENDAR TECIDO SINTETICO E COURINO DOHLE - CÓD. 686")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1.500,00</t>
        </is>
      </c>
      <c r="F100" s="4" t="inlineStr">
        <is>
          <t>150.00</t>
        </is>
      </c>
    </row>
    <row collapsed="false" customFormat="false" customHeight="false" hidden="false" ht="12.1" outlineLevel="0" r="101">
      <c r="A101" s="5" t="s">
        <f>=HYPERLINK("https://leilaoonline.com.br/lote/detalhe/112363", "3088")</f>
      </c>
      <c r="B101" s="4" t="s">
        <f>=HYPERLINK("https://leilaoonline.com.br/lote/detalhe/112363", " GUILHOTINA GRÁFICA FUNTIMOD - CÓD. 99")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500,00</t>
        </is>
      </c>
      <c r="F101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2026-04-18T16:58:35.00Z</dcterms:created>
  <dc:creator>Tellks Tecnologia</dc:creator>
  <cp:revision>0</cp:revision>
</cp:coreProperties>
</file>