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HRV 20 • MBenz GLK CLA 250 C 180 • Virtus • Fit • Uno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30/12/2021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=HYPERLINK("https://leilaoonline.com.br/lote/detalhe/112018", "097")</f>
      </c>
      <c r="B11" s="4" t="s">
        <f>=HYPERLINK("https://leilaoonline.com.br/lote/detalhe/112018", "NISSAN MARCH 10S; 2018/2019; BRANCA; ALCO./GASOL. - FUNCIONANDO - FROTA 755")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=HYPERLINK("https://leilaoonline.com.br/lote/detalhe/112257", "098")</f>
      </c>
      <c r="B12" s="4" t="s">
        <f>=HYPERLINK("https://leilaoonline.com.br/lote/detalhe/112257", "veja o vídeo!! FIAT/UNO MILLE ECONOMY; 2009/2010; BRANCA; ALCO./GASOL.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11.400,00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=HYPERLINK("https://leilaoonline.com.br/lote/detalhe/112019", "099")</f>
      </c>
      <c r="B13" s="4" t="s">
        <f>=HYPERLINK("https://leilaoonline.com.br/lote/detalhe/112019", "CAMINHÃO FORD/CARGO 1722 CN; 2011/2012; BRANCO; DIESEL - FUNCIONANDO - COM COMPACTADOR DE LIXO - FROTA A12")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75.000,00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=HYPERLINK("https://leilaoonline.com.br/lote/detalhe/112261", "100")</f>
      </c>
      <c r="B14" s="4" t="s">
        <f>=HYPERLINK("https://leilaoonline.com.br/lote/detalhe/112261", "veja o vídeo!! CHEVROLET/ONIX 1.4AT LTE; 2017/2018; CINZA; ALCO./GASOL.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33.750,00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=HYPERLINK("https://leilaoonline.com.br/lote/detalhe/112272", "101")</f>
      </c>
      <c r="B15" s="4" t="s">
        <f>=HYPERLINK("https://leilaoonline.com.br/lote/detalhe/112272", "VW/SAVEIRO CD CROSS  MA; 2014/2015; AZUL; ALCO./GASOL.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42.250,00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=HYPERLINK("https://leilaoonline.com.br/lote/detalhe/112015", "102")</f>
      </c>
      <c r="B16" s="4" t="s">
        <f>=HYPERLINK("https://leilaoonline.com.br/lote/detalhe/112015", "VW/GOL 1.0 GIV; 2010/2011; PRATA; ALCO./GASOL. - FUNCIONANDO - FROTA 278")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8.000,00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=HYPERLINK("https://leilaoonline.com.br/lote/detalhe/112258", "103")</f>
      </c>
      <c r="B17" s="4" t="s">
        <f>=HYPERLINK("https://leilaoonline.com.br/lote/detalhe/112258", "VW/VIRTUS CL AD; 2018/2018; CINZA; ALCO./GASOL.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53.750,00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=HYPERLINK("https://leilaoonline.com.br/lote/detalhe/112255", "104")</f>
      </c>
      <c r="B18" s="4" t="s">
        <f>=HYPERLINK("https://leilaoonline.com.br/lote/detalhe/112255", "HONDA/HR-V LX; 2020/2020; BRANCA; ALCO./GASOL. - FUNCIONANDO")</f>
      </c>
      <c r="C18" s="4" t="inlineStr">
        <is>
          <t>Não vendido</t>
        </is>
      </c>
      <c r="D18" s="4" t="inlineStr">
        <is>
          <t>52</t>
        </is>
      </c>
      <c r="E18" s="5" t="inlineStr">
        <is>
          <t>89.000,00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=HYPERLINK("https://leilaoonline.com.br/lote/detalhe/112016", "105")</f>
      </c>
      <c r="B19" s="4" t="s">
        <f>=HYPERLINK("https://leilaoonline.com.br/lote/detalhe/112016", "CAMINHÃO FORD CARGO 1722 E COM COMPACTADOR DE LIXO; 2009/2009; BRANCA; DIESEL - FROTA 264")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34.000,00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=HYPERLINK("https://leilaoonline.com.br/lote/detalhe/112253", "106")</f>
      </c>
      <c r="B20" s="4" t="s">
        <f>=HYPERLINK("https://leilaoonline.com.br/lote/detalhe/112253", "veja o vídeo!! I/M. BENZ GLK 300; 2010/2011; PRATA; GASOLINA - APROX. 82.260KM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=HYPERLINK("https://leilaoonline.com.br/lote/detalhe/112260", "107")</f>
      </c>
      <c r="B21" s="4" t="s">
        <f>=HYPERLINK("https://leilaoonline.com.br/lote/detalhe/112260", "veja o vídeo!! MERCEDES BENZ/C180 FF; 2016/2016; PRETA; ALC./GASOL. - FUNCIONANDO")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101.750,00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=HYPERLINK("https://leilaoonline.com.br/lote/detalhe/112270", "108")</f>
      </c>
      <c r="B22" s="4" t="s">
        <f>=HYPERLINK("https://leilaoonline.com.br/lote/detalhe/112270", "veja o vídeo!! CHEVROLET/ONIX 10MT LT1; 2020/2020; PRETA; ALCO./GASOL. - APROX. 7.500 KM - FUNCIONANDO")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=HYPERLINK("https://leilaoonline.com.br/lote/detalhe/112012", "110")</f>
      </c>
      <c r="B23" s="4" t="s">
        <f>=HYPERLINK("https://leilaoonline.com.br/lote/detalhe/112012", "FIAT/UNO VIVACE 1.0; 2015/2016; BRANCA; ALCO./GASOL. - FUNCIONANDO")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=HYPERLINK("https://leilaoonline.com.br/lote/detalhe/112017", "112")</f>
      </c>
      <c r="B24" s="4" t="s">
        <f>=HYPERLINK("https://leilaoonline.com.br/lote/detalhe/112017", "veja o vídeo!! GM/CHEVROLET A20 CUSTOM; 1989/1990; BRANCA; DIESEL - FUNCIONANDO")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44.500,00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=HYPERLINK("https://leilaoonline.com.br/lote/detalhe/112607", "114")</f>
      </c>
      <c r="B25" s="4" t="s">
        <f>=HYPERLINK("https://leilaoonline.com.br/lote/detalhe/112607", "VW/GOL GTS; 1991/1991; VERMELHA; GASOLINA - FUNCIONANDO")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25.500,00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=HYPERLINK("https://leilaoonline.com.br/lote/detalhe/112254", "116")</f>
      </c>
      <c r="B26" s="4" t="s">
        <f>=HYPERLINK("https://leilaoonline.com.br/lote/detalhe/112254", "veja o vídeo!! I/MERCEDES BENZ C180; 2015/2015; BRANCA; GASOLINA - FUNCIONANDO")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61.000,00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=HYPERLINK("https://leilaoonline.com.br/lote/detalhe/112640", "117")</f>
      </c>
      <c r="B27" s="4" t="s">
        <f>=HYPERLINK("https://leilaoonline.com.br/lote/detalhe/112640", "veja o vídeo!! VW/QUANTUM GL; 1994/1995; VERDE; GASOLINA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7.250,00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=HYPERLINK("https://leilaoonline.com.br/lote/detalhe/112639", "118")</f>
      </c>
      <c r="B28" s="4" t="s">
        <f>=HYPERLINK("https://leilaoonline.com.br/lote/detalhe/112639", "veja o vídeo!! I/FORD FUSION AWD GTDI B; 2015/2015; BRANCA; GASOLINA - FUNCIONANDO")</f>
      </c>
      <c r="C28" s="4" t="inlineStr">
        <is>
          <t>Não vendido</t>
        </is>
      </c>
      <c r="D28" s="4" t="inlineStr">
        <is>
          <t>52</t>
        </is>
      </c>
      <c r="E28" s="5" t="inlineStr">
        <is>
          <t>59.000,00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=HYPERLINK("https://leilaoonline.com.br/lote/detalhe/112259", "119")</f>
      </c>
      <c r="B29" s="4" t="s">
        <f>=HYPERLINK("https://leilaoonline.com.br/lote/detalhe/112259", "veja o vídeo!! HONDA/CITY EX CVT; 2017/2017; PRETA; ALCO./GASOL. - FUNCIONANDO")</f>
      </c>
      <c r="C29" s="4" t="inlineStr">
        <is>
          <t>Não vendido</t>
        </is>
      </c>
      <c r="D29" s="4" t="inlineStr">
        <is>
          <t>97</t>
        </is>
      </c>
      <c r="E29" s="5" t="inlineStr">
        <is>
          <t>46.750,00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=HYPERLINK("https://leilaoonline.com.br/lote/detalhe/112252", "120")</f>
      </c>
      <c r="B30" s="4" t="s">
        <f>=HYPERLINK("https://leilaoonline.com.br/lote/detalhe/112252", "veja o vídeo!! FORD/ECOSPORT XLT1.6FLEX; 2008/2008; PRETA; ALCO./GASOL. - FUNCIONANDO")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23.500,00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=HYPERLINK("https://leilaoonline.com.br/lote/detalhe/112256", "124")</f>
      </c>
      <c r="B31" s="4" t="s">
        <f>=HYPERLINK("https://leilaoonline.com.br/lote/detalhe/112256", "veja o vídeo!! JEEP/RENEGADE SPORT AT; 2016/2016; PRETA; ALCO./GASOL. - FUNCIONANDO")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49.500,00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=HYPERLINK("https://leilaoonline.com.br/lote/detalhe/112265", "127")</f>
      </c>
      <c r="B32" s="4" t="s">
        <f>=HYPERLINK("https://leilaoonline.com.br/lote/detalhe/112265", "veja o vídeo!! HONDA/CITY EXL CVT; 2015/2015; CINZA; ALCO./GASOL. - FUNCIONANDO")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41.500,00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=HYPERLINK("https://leilaoonline.com.br/lote/detalhe/112263", "129")</f>
      </c>
      <c r="B33" s="4" t="s">
        <f>=HYPERLINK("https://leilaoonline.com.br/lote/detalhe/112263", "veja o vídeo!! VW/VIRTUS CL AD; 2018/2018; PRATA; ALCO./GASOL. - FUNCIONANDO")</f>
      </c>
      <c r="C33" s="4" t="inlineStr">
        <is>
          <t>Não vendido</t>
        </is>
      </c>
      <c r="D33" s="4" t="inlineStr">
        <is>
          <t>93</t>
        </is>
      </c>
      <c r="E33" s="5" t="inlineStr">
        <is>
          <t>54.500,00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=HYPERLINK("https://leilaoonline.com.br/lote/detalhe/112275", "130")</f>
      </c>
      <c r="B34" s="4" t="s">
        <f>=HYPERLINK("https://leilaoonline.com.br/lote/detalhe/112275", "veja o vídeo!! I/HONDA CR-V LX; 2010/2010; PRETA; GASOLINA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26.500,00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=HYPERLINK("https://leilaoonline.com.br/lote/detalhe/112264", "135")</f>
      </c>
      <c r="B35" s="4" t="s">
        <f>=HYPERLINK("https://leilaoonline.com.br/lote/detalhe/112264", "veja o vídeo!! VW/FUSCA; 1983/1983; VERMELHA; GASOLINA - FUNCIONANDO")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=HYPERLINK("https://leilaoonline.com.br/lote/detalhe/112262", "137")</f>
      </c>
      <c r="B36" s="4" t="s">
        <f>=HYPERLINK("https://leilaoonline.com.br/lote/detalhe/112262", " veja o vídeo!! HONDA/FIT EX; 2008/2008; BRANCA; GASOLINA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22.000,00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=HYPERLINK("https://leilaoonline.com.br/lote/detalhe/112644", "138")</f>
      </c>
      <c r="B37" s="4" t="s">
        <f>=HYPERLINK("https://leilaoonline.com.br/lote/detalhe/112644", "HONDA/FIT EXL CVT; 2014/2015; VERMELHA; ALCO./GASOL.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34.250,00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=HYPERLINK("https://leilaoonline.com.br/lote/detalhe/112638", "139")</f>
      </c>
      <c r="B38" s="4" t="s">
        <f>=HYPERLINK("https://leilaoonline.com.br/lote/detalhe/112638", "veja o vídeo!! I/M. BENZ 515CDISPRINTERM; 2014/2015; PRATA; DIESEL - FUNCIONANDO")</f>
      </c>
      <c r="C38" s="4" t="inlineStr">
        <is>
          <t>Não vendido</t>
        </is>
      </c>
      <c r="D38" s="4" t="inlineStr">
        <is>
          <t>112</t>
        </is>
      </c>
      <c r="E38" s="5" t="inlineStr">
        <is>
          <t>96.500,00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=HYPERLINK("https://leilaoonline.com.br/lote/detalhe/112014", "140")</f>
      </c>
      <c r="B39" s="4" t="s">
        <f>=HYPERLINK("https://leilaoonline.com.br/lote/detalhe/112014", "VW/GOL 1.0 GIV; 2009/2010; BRANCO; ALCO./GASOL. - FUNCIONANDO - FROTA 319")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9.250,00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=HYPERLINK("https://leilaoonline.com.br/lote/detalhe/112022", "143")</f>
      </c>
      <c r="B40" s="4" t="s">
        <f>=HYPERLINK("https://leilaoonline.com.br/lote/detalhe/112022", "veja o vídeo!! VW/FOX 1.0; 2007/2008; PRATA; ALCO./GASOL. - FUNCIONANDO")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10.750,00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=HYPERLINK("https://leilaoonline.com.br/lote/detalhe/112642", "146")</f>
      </c>
      <c r="B41" s="4" t="s">
        <f>=HYPERLINK("https://leilaoonline.com.br/lote/detalhe/112642", "GM/CLASSIC LIFE; 2004/2005; CINZA; ALCOOL - FUNCIONANDO")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9.750,00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=HYPERLINK("https://leilaoonline.com.br/lote/detalhe/112266", "159")</f>
      </c>
      <c r="B42" s="4" t="s">
        <f>=HYPERLINK("https://leilaoonline.com.br/lote/detalhe/112266", "HONDA/FIT LXL; 2003/2004; CINZA; GASOLINA - FUNCIONANDO")</f>
      </c>
      <c r="C42" s="4" t="inlineStr">
        <is>
          <t>Não vendido</t>
        </is>
      </c>
      <c r="D42" s="4" t="inlineStr">
        <is>
          <t>54</t>
        </is>
      </c>
      <c r="E42" s="5" t="inlineStr">
        <is>
          <t>15.500,00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=HYPERLINK("https://leilaoonline.com.br/lote/detalhe/112021", "160")</f>
      </c>
      <c r="B43" s="4" t="s">
        <f>=HYPERLINK("https://leilaoonline.com.br/lote/detalhe/112021", "veja o vídeo!! I/NISSAN TIIDA 18SL FLEX; 2011/2012; PRATA; ALCO./GASOL. - FUNCIONANDO")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19.250,00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=HYPERLINK("https://leilaoonline.com.br/lote/detalhe/112643", "161")</f>
      </c>
      <c r="B44" s="4" t="s">
        <f>=HYPERLINK("https://leilaoonline.com.br/lote/detalhe/112643", "VW/SANTANA CL; 1988/1988; CINZA; ALCOOL - FUNCIONANDO")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3.250,00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=HYPERLINK("https://leilaoonline.com.br/lote/detalhe/112507", "180")</f>
      </c>
      <c r="B45" s="4" t="s">
        <f>=HYPERLINK("https://leilaoonline.com.br/lote/detalhe/112507", "I/PEUGEOT 20/HB XR; 2012/2012; AZUL; ALCO./GASOL. - FUNCIONANDO")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=HYPERLINK("https://leilaoonline.com.br/lote/detalhe/112024", "200")</f>
      </c>
      <c r="B46" s="4" t="s">
        <f>=HYPERLINK("https://leilaoonline.com.br/lote/detalhe/112024", "veja o vídeo!! FIAT/IDEA ATTRACTIVE 1.4; 2015/2015; CINZA; ALCO./GASOL. - FUNCIONANDO")</f>
      </c>
      <c r="C46" s="4" t="inlineStr">
        <is>
          <t>Não vendido</t>
        </is>
      </c>
      <c r="D46" s="4" t="inlineStr">
        <is>
          <t>49</t>
        </is>
      </c>
      <c r="E46" s="5" t="inlineStr">
        <is>
          <t>28.500,00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=HYPERLINK("https://leilaoonline.com.br/lote/detalhe/112013", "201")</f>
      </c>
      <c r="B47" s="4" t="s">
        <f>=HYPERLINK("https://leilaoonline.com.br/lote/detalhe/112013", "VW/GOL 1.0 GIV; 2009/2010; BRANCO; ALCO./GASOL. - FUNCIONANDO - FROTA 292")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=HYPERLINK("https://leilaoonline.com.br/lote/detalhe/112020", "210")</f>
      </c>
      <c r="B48" s="4" t="s">
        <f>=HYPERLINK("https://leilaoonline.com.br/lote/detalhe/112020", "veja o vídeo!! I/PEUGEOT 307SD 20S A FL; 2006/2007; PRATA; GASOLINA - FUNCIONANDO")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=HYPERLINK("https://leilaoonline.com.br/lote/detalhe/112032", "211")</f>
      </c>
      <c r="B49" s="4" t="s">
        <f>=HYPERLINK("https://leilaoonline.com.br/lote/detalhe/112032", "GM/BLAZER ADVANTAGE; 2011/2011; ALCO./GASOL. - FUNCIONANDO")</f>
      </c>
      <c r="C49" s="4" t="inlineStr">
        <is>
          <t>Vendido</t>
        </is>
      </c>
      <c r="D49" s="4" t="inlineStr">
        <is>
          <t>60</t>
        </is>
      </c>
      <c r="E49" s="5" t="inlineStr">
        <is>
          <t>19.000,00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=HYPERLINK("https://leilaoonline.com.br/lote/detalhe/112267", "212")</f>
      </c>
      <c r="B50" s="4" t="s">
        <f>=HYPERLINK("https://leilaoonline.com.br/lote/detalhe/112267", "veja o vídeo!! I/CHERY QQ3 1.1; 2011/2012; AMARELA; GASOLINA - FUNCIONANDO")</f>
      </c>
      <c r="C50" s="4" t="inlineStr">
        <is>
          <t>Vendido</t>
        </is>
      </c>
      <c r="D50" s="4" t="inlineStr">
        <is>
          <t>10</t>
        </is>
      </c>
      <c r="E50" s="5" t="inlineStr">
        <is>
          <t>12.000,00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=HYPERLINK("https://leilaoonline.com.br/lote/detalhe/112025", "217")</f>
      </c>
      <c r="B51" s="4" t="s">
        <f>=HYPERLINK("https://leilaoonline.com.br/lote/detalhe/112025", "I/HONDA CITY EX FLEX; 2012/2013; PRETA; ALCO./GASOL. - FUNCIONANDO")</f>
      </c>
      <c r="C51" s="4" t="inlineStr">
        <is>
          <t>Não vendido</t>
        </is>
      </c>
      <c r="D51" s="4" t="inlineStr">
        <is>
          <t>35</t>
        </is>
      </c>
      <c r="E51" s="5" t="inlineStr">
        <is>
          <t>37.000,00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=HYPERLINK("https://leilaoonline.com.br/lote/detalhe/112033", "221")</f>
      </c>
      <c r="B52" s="4" t="s">
        <f>=HYPERLINK("https://leilaoonline.com.br/lote/detalhe/112033", "veja o vídeo!! I/HYUNDAI ELANTRA GLS; 2012/2013; PRATA; GASOLINA - FUNCIONANDO")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29.300,00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=HYPERLINK("https://leilaoonline.com.br/lote/detalhe/112028", "223")</f>
      </c>
      <c r="B53" s="4" t="s">
        <f>=HYPERLINK("https://leilaoonline.com.br/lote/detalhe/112028", "veja o vídeo!! CITROEN/XSARA PICASSOGXA; 2004/2004; VERMELHA; GASOLINA - FUNCIONANDO")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=HYPERLINK("https://leilaoonline.com.br/lote/detalhe/112034", "226")</f>
      </c>
      <c r="B54" s="4" t="s">
        <f>=HYPERLINK("https://leilaoonline.com.br/lote/detalhe/112034", "veja o vídeo!! I/DODGE JOURNEY SXT; 2009/2010; PRATA; GASOLINA - FUNCIONANDO")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=HYPERLINK("https://leilaoonline.com.br/lote/detalhe/112031", "229")</f>
      </c>
      <c r="B55" s="4" t="s">
        <f>=HYPERLINK("https://leilaoonline.com.br/lote/detalhe/112031", "GM/MONZA GL; 1994/1994; VERMELHA; GASOLINA - FUNCIONANDO")</f>
      </c>
      <c r="C55" s="4" t="inlineStr">
        <is>
          <t>Não vendido</t>
        </is>
      </c>
      <c r="D55" s="4" t="inlineStr">
        <is>
          <t>20</t>
        </is>
      </c>
      <c r="E55" s="5" t="inlineStr">
        <is>
          <t>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=HYPERLINK("https://leilaoonline.com.br/lote/detalhe/112030", "230")</f>
      </c>
      <c r="B56" s="4" t="s">
        <f>=HYPERLINK("https://leilaoonline.com.br/lote/detalhe/112030", "PEUGEOT/207PASSION XS; 2010/2011; PRATA; ALCO./GASOL. - FUNCIONANDO")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=HYPERLINK("https://leilaoonline.com.br/lote/detalhe/112273", "231")</f>
      </c>
      <c r="B57" s="4" t="s">
        <f>=HYPERLINK("https://leilaoonline.com.br/lote/detalhe/112273", "RENAULT/SANDERO EXP 16HP; 2013/2014; PRETA; ALCO./GASOL. - FUNCIONANDO")</f>
      </c>
      <c r="C57" s="4" t="inlineStr">
        <is>
          <t>Vendido</t>
        </is>
      </c>
      <c r="D57" s="4" t="inlineStr">
        <is>
          <t>75</t>
        </is>
      </c>
      <c r="E57" s="5" t="inlineStr">
        <is>
          <t>20.950,00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=HYPERLINK("https://leilaoonline.com.br/lote/detalhe/112029", "233")</f>
      </c>
      <c r="B58" s="4" t="s">
        <f>=HYPERLINK("https://leilaoonline.com.br/lote/detalhe/112029", "veja o vídeo!! RENAULT/MEGANEGT DYN 20A; 2007/2008; PRETA; GASOLINA - FUNCIONANDO")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11.350,00</t>
        </is>
      </c>
      <c r="F58" s="4" t="inlineStr">
        <is>
          <t>1150.00</t>
        </is>
      </c>
    </row>
    <row collapsed="false" customFormat="false" customHeight="false" hidden="false" ht="12.1" outlineLevel="0" r="59">
      <c r="A59" s="5" t="s">
        <f>=HYPERLINK("https://leilaoonline.com.br/lote/detalhe/112041", "234")</f>
      </c>
      <c r="B59" s="4" t="s">
        <f>=HYPERLINK("https://leilaoonline.com.br/lote/detalhe/112041", "GM/CHEVROLET A10; 1982/1982; BEGE; ALCOOL - FUNCIONANDO")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=HYPERLINK("https://leilaoonline.com.br/lote/detalhe/112037", "235")</f>
      </c>
      <c r="B60" s="4" t="s">
        <f>=HYPERLINK("https://leilaoonline.com.br/lote/detalhe/112037", "VW/GOL CLI; 1995/1995; BRANCA; GASOLINA  - FUNCIONANDO")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1.750,00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=HYPERLINK("https://leilaoonline.com.br/lote/detalhe/112271", "239")</f>
      </c>
      <c r="B61" s="4" t="s">
        <f>=HYPERLINK("https://leilaoonline.com.br/lote/detalhe/112271", "veja o vídeo!! VW/GOL GTS; 1993/1994; AZUL; ALCOOL - FUNCIONANDO")</f>
      </c>
      <c r="C61" s="4" t="inlineStr">
        <is>
          <t>Não vendido</t>
        </is>
      </c>
      <c r="D61" s="4" t="inlineStr">
        <is>
          <t>29</t>
        </is>
      </c>
      <c r="E61" s="5" t="inlineStr">
        <is>
          <t>26.000,00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=HYPERLINK("https://leilaoonline.com.br/lote/detalhe/112268", "240")</f>
      </c>
      <c r="B62" s="4" t="s">
        <f>=HYPERLINK("https://leilaoonline.com.br/lote/detalhe/112268", "veja o vídeo!! VW/GOL CL 1.8; 1992/1993; PRATA; ALCOOL; TURBO LEGALIZADO - FUNCIONANDO")</f>
      </c>
      <c r="C62" s="4" t="inlineStr">
        <is>
          <t>Não vendido</t>
        </is>
      </c>
      <c r="D62" s="4" t="inlineStr">
        <is>
          <t>30</t>
        </is>
      </c>
      <c r="E62" s="5" t="inlineStr">
        <is>
          <t>16.750,00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=HYPERLINK("https://leilaoonline.com.br/lote/detalhe/112040", "248")</f>
      </c>
      <c r="B63" s="4" t="s">
        <f>=HYPERLINK("https://leilaoonline.com.br/lote/detalhe/112040", "veja o vídeo!! VW/BRASILIA; 1977/1977; AZUL; GASOLINA - FUNCIONANDO")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2.750,00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=HYPERLINK("https://leilaoonline.com.br/lote/detalhe/112038", "251")</f>
      </c>
      <c r="B64" s="4" t="s">
        <f>=HYPERLINK("https://leilaoonline.com.br/lote/detalhe/112038", "VW/KOMBI; 2010/2010; BRANCA; ALCO./GASOL. - FUNCIONANDO")</f>
      </c>
      <c r="C64" s="4" t="inlineStr">
        <is>
          <t>Não vendido</t>
        </is>
      </c>
      <c r="D64" s="4" t="inlineStr">
        <is>
          <t>27</t>
        </is>
      </c>
      <c r="E64" s="5" t="inlineStr">
        <is>
          <t>9.500,00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=HYPERLINK("https://leilaoonline.com.br/lote/detalhe/112039", "252")</f>
      </c>
      <c r="B65" s="4" t="s">
        <f>=HYPERLINK("https://leilaoonline.com.br/lote/detalhe/112039", "VW/KOMBI; 2013/2013; BRANCA; ALCO./GASOL. - FUNCIONANDO")</f>
      </c>
      <c r="C65" s="4" t="inlineStr">
        <is>
          <t>Não vendido</t>
        </is>
      </c>
      <c r="D65" s="4" t="inlineStr">
        <is>
          <t>45</t>
        </is>
      </c>
      <c r="E65" s="5" t="inlineStr">
        <is>
          <t>16.500,00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=HYPERLINK("https://leilaoonline.com.br/lote/detalhe/112269", "257")</f>
      </c>
      <c r="B66" s="4" t="s">
        <f>=HYPERLINK("https://leilaoonline.com.br/lote/detalhe/112269", "veja o vídeo!! VW/GOL CL; 1988/1988; AZUL; ALCOOL - FUNCIONANDO")</f>
      </c>
      <c r="C66" s="4" t="inlineStr">
        <is>
          <t>Não vendido</t>
        </is>
      </c>
      <c r="D66" s="4" t="inlineStr">
        <is>
          <t>28</t>
        </is>
      </c>
      <c r="E66" s="5" t="inlineStr">
        <is>
          <t>11.500,00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=HYPERLINK("https://leilaoonline.com.br/lote/detalhe/112036", "350")</f>
      </c>
      <c r="B67" s="4" t="s">
        <f>=HYPERLINK("https://leilaoonline.com.br/lote/detalhe/112036", "FIAT/STRADA HD WK CC E; 2018/2018; BRANCA; ALCO./GASOL. - FUNCIONANDO")</f>
      </c>
      <c r="C67" s="4" t="inlineStr">
        <is>
          <t>Não vendido</t>
        </is>
      </c>
      <c r="D67" s="4" t="inlineStr">
        <is>
          <t>38</t>
        </is>
      </c>
      <c r="E67" s="5" t="inlineStr">
        <is>
          <t>35.000,00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=HYPERLINK("https://leilaoonline.com.br/lote/detalhe/112035", "351")</f>
      </c>
      <c r="B68" s="4" t="s">
        <f>=HYPERLINK("https://leilaoonline.com.br/lote/detalhe/112035", "GM/ASTRA GL 1.8; 2000/2000; CINZA; GASOLINA - FUNCIONANDO")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=HYPERLINK("https://leilaoonline.com.br/lote/detalhe/112364", "360")</f>
      </c>
      <c r="B69" s="4" t="s">
        <f>=HYPERLINK("https://leilaoonline.com.br/lote/detalhe/112364", "SEMI-REBOQUE SR/NOMA SR2E18RT2 CG; 2010/2010; CINZA")</f>
      </c>
      <c r="C69" s="4" t="inlineStr">
        <is>
          <t>Não vendido</t>
        </is>
      </c>
      <c r="D69" s="4" t="inlineStr">
        <is>
          <t>59</t>
        </is>
      </c>
      <c r="E69" s="5" t="inlineStr">
        <is>
          <t>70.000,00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=HYPERLINK("https://leilaoonline.com.br/lote/detalhe/112367", "361")</f>
      </c>
      <c r="B70" s="4" t="s">
        <f>=HYPERLINK("https://leilaoonline.com.br/lote/detalhe/112367", "veja o vídeo!! JTA/SUZUKI GSXR1000; 2009/2009; BRANCA; GASOLINA; COM ACESSÓRIOS - FUNCIONANDO")</f>
      </c>
      <c r="C70" s="4" t="inlineStr">
        <is>
          <t>Não vendido</t>
        </is>
      </c>
      <c r="D70" s="4" t="inlineStr">
        <is>
          <t>48</t>
        </is>
      </c>
      <c r="E70" s="5" t="inlineStr">
        <is>
          <t>28.000,00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=HYPERLINK("https://leilaoonline.com.br/lote/detalhe/112366", "362")</f>
      </c>
      <c r="B71" s="4" t="s">
        <f>=HYPERLINK("https://leilaoonline.com.br/lote/detalhe/112366", "CAMINHÃO 7110; 1990/1990; CINZA; DIESEL; TURBINADO, PLATAFORMA, REDUTOR E ASA DELTA - FUNCIONANDO")</f>
      </c>
      <c r="C71" s="4" t="inlineStr">
        <is>
          <t>Não vendido</t>
        </is>
      </c>
      <c r="D71" s="4" t="inlineStr">
        <is>
          <t>104</t>
        </is>
      </c>
      <c r="E71" s="5" t="inlineStr">
        <is>
          <t>75.000,00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=HYPERLINK("https://leilaoonline.com.br/lote/detalhe/112365", "363")</f>
      </c>
      <c r="B72" s="4" t="s">
        <f>=HYPERLINK("https://leilaoonline.com.br/lote/detalhe/112365", "veja o vídeo!! CAMINHÃO FORD/CARGO 1933 TL; 2012/2013; BRANCA; DIESEL; CABINE ESTENDIDA")</f>
      </c>
      <c r="C72" s="4" t="inlineStr">
        <is>
          <t>Não vendido</t>
        </is>
      </c>
      <c r="D72" s="4" t="inlineStr">
        <is>
          <t>38</t>
        </is>
      </c>
      <c r="E72" s="5" t="inlineStr">
        <is>
          <t>64.750,00</t>
        </is>
      </c>
      <c r="F72" s="4" t="inlineStr">
        <is>
          <t>1250.00</t>
        </is>
      </c>
    </row>
    <row collapsed="false" customFormat="false" customHeight="false" hidden="false" ht="12.1" outlineLevel="0" r="73">
      <c r="A73" s="5" t="s">
        <f>=HYPERLINK("https://leilaoonline.com.br/lote/detalhe/112371", "364")</f>
      </c>
      <c r="B73" s="4" t="s">
        <f>=HYPERLINK("https://leilaoonline.com.br/lote/detalhe/112371", "VW/FOX 1.0; 2008/2009; PRETA; ALCO./GASOL.; 4 PORTAS - FUNCIONANDO")</f>
      </c>
      <c r="C73" s="4" t="inlineStr">
        <is>
          <t>Não vendido</t>
        </is>
      </c>
      <c r="D73" s="4" t="inlineStr">
        <is>
          <t>13</t>
        </is>
      </c>
      <c r="E73" s="5" t="inlineStr">
        <is>
          <t>11.500,00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=HYPERLINK("https://leilaoonline.com.br/lote/detalhe/112368", "365")</f>
      </c>
      <c r="B74" s="4" t="s">
        <f>=HYPERLINK("https://leilaoonline.com.br/lote/detalhe/112368", "IMP/GM SILVERADO; 1997/1997; BRANCA; DIESEL; TURBO")</f>
      </c>
      <c r="C74" s="4" t="inlineStr">
        <is>
          <t>Não vendido</t>
        </is>
      </c>
      <c r="D74" s="4" t="inlineStr">
        <is>
          <t>47</t>
        </is>
      </c>
      <c r="E74" s="5" t="inlineStr">
        <is>
          <t>39.500,00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=HYPERLINK("https://leilaoonline.com.br/lote/detalhe/112370", "366")</f>
      </c>
      <c r="B75" s="4" t="s">
        <f>=HYPERLINK("https://leilaoonline.com.br/lote/detalhe/112370", "MIA/MITSUBISHI L200 4X2; 1995/1995; PRATA; DIESEL; COM RÁDIO AMADOR - FUNCIONANDO")</f>
      </c>
      <c r="C75" s="4" t="inlineStr">
        <is>
          <t>Não vendido</t>
        </is>
      </c>
      <c r="D75" s="4" t="inlineStr">
        <is>
          <t>103</t>
        </is>
      </c>
      <c r="E75" s="5" t="inlineStr">
        <is>
          <t>27.250,00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=HYPERLINK("https://leilaoonline.com.br/lote/detalhe/112369", "367")</f>
      </c>
      <c r="B76" s="4" t="s">
        <f>=HYPERLINK("https://leilaoonline.com.br/lote/detalhe/112369", "VW/VW FUSCA 1300; 1973/1973; MARROM; GASOLINA ")</f>
      </c>
      <c r="C76" s="4" t="inlineStr">
        <is>
          <t>Não vendido</t>
        </is>
      </c>
      <c r="D76" s="4" t="inlineStr">
        <is>
          <t>13</t>
        </is>
      </c>
      <c r="E76" s="5" t="inlineStr">
        <is>
          <t>4.500,00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=HYPERLINK("https://leilaoonline.com.br/lote/detalhe/112372", "368")</f>
      </c>
      <c r="B77" s="4" t="s">
        <f>=HYPERLINK("https://leilaoonline.com.br/lote/detalhe/112372", "CAMINHÃO MERCEDES BENZ/L 2013; 1977/1977; AZUL; DIESEL; TURBINADO - FUNCIONANDO")</f>
      </c>
      <c r="C77" s="4" t="inlineStr">
        <is>
          <t>Não vendido</t>
        </is>
      </c>
      <c r="D77" s="4" t="inlineStr">
        <is>
          <t>55</t>
        </is>
      </c>
      <c r="E77" s="5" t="inlineStr">
        <is>
          <t>39.500,00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=HYPERLINK("https://leilaoonline.com.br/lote/detalhe/112374", "369")</f>
      </c>
      <c r="B78" s="4" t="s">
        <f>=HYPERLINK("https://leilaoonline.com.br/lote/detalhe/112374", "CAMINHÃO MERCEDES BENZ/L 1313; 1976; AMARELA; DIESEL; TURBINADO; HIDRÁULICO - FUNCIONANDO")</f>
      </c>
      <c r="C78" s="4" t="inlineStr">
        <is>
          <t>Não vendido</t>
        </is>
      </c>
      <c r="D78" s="4" t="inlineStr">
        <is>
          <t>41</t>
        </is>
      </c>
      <c r="E78" s="5" t="inlineStr">
        <is>
          <t>40.500,00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=HYPERLINK("https://leilaoonline.com.br/lote/detalhe/112376", "371")</f>
      </c>
      <c r="B79" s="4" t="s">
        <f>=HYPERLINK("https://leilaoonline.com.br/lote/detalhe/112376", "CAMINHÃO M. BENZ/L 1618; 1995/1995; AZUL; DIESEL - FUNCIONANDO")</f>
      </c>
      <c r="C79" s="4" t="inlineStr">
        <is>
          <t>Não vendido</t>
        </is>
      </c>
      <c r="D79" s="4" t="inlineStr">
        <is>
          <t>41</t>
        </is>
      </c>
      <c r="E79" s="5" t="inlineStr">
        <is>
          <t>72.000,00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=HYPERLINK("https://leilaoonline.com.br/lote/detalhe/112375", "372")</f>
      </c>
      <c r="B80" s="4" t="s">
        <f>=HYPERLINK("https://leilaoonline.com.br/lote/detalhe/112375", "VW/GOL GL; 1987/1987; BRANCA; ALCOOL - FUNCIONANDO")</f>
      </c>
      <c r="C80" s="4" t="inlineStr">
        <is>
          <t>Não vendido</t>
        </is>
      </c>
      <c r="D80" s="4" t="inlineStr">
        <is>
          <t>7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=HYPERLINK("https://leilaoonline.com.br/lote/detalhe/112641", "373")</f>
      </c>
      <c r="B81" s="4" t="s">
        <f>=HYPERLINK("https://leilaoonline.com.br/lote/detalhe/112641", "VW/GOL 1.0; 2007/2008; PRETA; ALCO./GASOL. - FUNCIONANDO")</f>
      </c>
      <c r="C81" s="4" t="inlineStr">
        <is>
          <t>Não vendido</t>
        </is>
      </c>
      <c r="D81" s="4" t="inlineStr">
        <is>
          <t>9</t>
        </is>
      </c>
      <c r="E81" s="5" t="inlineStr">
        <is>
          <t>11.000,00</t>
        </is>
      </c>
      <c r="F8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2026-07-13T18:46:19.00Z</dcterms:created>
  <dc:creator>Tellks Tecnologia</dc:creator>
  <cp:revision>0</cp:revision>
</cp:coreProperties>
</file>