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8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CAMARA DE COMBUSTÃO - SISTEMA DE FILTRAGEM - BASE BOMBAS DE ASFALTO - PLATAFORMA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09/09/2021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=HYPERLINK("https://leilaoonline.com.br/lote/detalhe/94004", "021")</f>
      </c>
      <c r="B11" s="4" t="s">
        <f>=HYPERLINK("https://leilaoonline.com.br/lote/detalhe/94004", "3 ITENS CAMARA DE COMBUSTÃO PARA USINA DE ASFALTO, MOD. UACF 19P-2, MAT. 7109069")</f>
      </c>
      <c r="C11" s="4" t="inlineStr">
        <is>
          <t>Vendido</t>
        </is>
      </c>
      <c r="D11" s="4" t="inlineStr">
        <is>
          <t>1</t>
        </is>
      </c>
      <c r="E11" s="5" t="inlineStr">
        <is>
          <t>9.000,00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=HYPERLINK("https://leilaoonline.com.br/lote/detalhe/94041", "027")</f>
      </c>
      <c r="B12" s="4" t="s">
        <f>=HYPERLINK("https://leilaoonline.com.br/lote/detalhe/94041", "5 ITENS CAMARA DE COMBUSTÃO PARA USINA DE ASFALTO MOD. UACF 17P-2, MAT. 7109067")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12.000,00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=HYPERLINK("https://leilaoonline.com.br/lote/detalhe/94005", "028")</f>
      </c>
      <c r="B13" s="4" t="s">
        <f>=HYPERLINK("https://leilaoonline.com.br/lote/detalhe/94005", "1 ITEM EXAUSTOR OMTRI 901 415V 50 HZ, PARA USINA DE ASFALTO, MAT. 2422034")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10.500,00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=HYPERLINK("https://leilaoonline.com.br/lote/detalhe/96400", "032")</f>
      </c>
      <c r="B14" s="4" t="s">
        <f>=HYPERLINK("https://leilaoonline.com.br/lote/detalhe/96400", "1 ITEM VENT OMAPRFD 711 LG180 20CV 2P 60HZ 4T, C101.001-4 , MAT. 2561499")</f>
      </c>
      <c r="C14" s="4" t="inlineStr">
        <is>
          <t>Vendido</t>
        </is>
      </c>
      <c r="D14" s="4" t="inlineStr">
        <is>
          <t>1</t>
        </is>
      </c>
      <c r="E14" s="5" t="inlineStr">
        <is>
          <t>3.400,00</t>
        </is>
      </c>
      <c r="F14" s="4" t="inlineStr">
        <is>
          <t>150.00</t>
        </is>
      </c>
    </row>
    <row collapsed="false" customFormat="false" customHeight="false" hidden="false" ht="12.1" outlineLevel="0" r="15">
      <c r="A15" s="5" t="s">
        <f>=HYPERLINK("https://leilaoonline.com.br/lote/detalhe/94040", "036")</f>
      </c>
      <c r="B15" s="4" t="s">
        <f>=HYPERLINK("https://leilaoonline.com.br/lote/detalhe/94040", "1 ITEM VENTILADOR PARA QUEIMADOR DE USINA DE ASFALTO - MAT. 7117985")</f>
      </c>
      <c r="C15" s="4" t="inlineStr">
        <is>
          <t>Vendido</t>
        </is>
      </c>
      <c r="D15" s="4" t="inlineStr">
        <is>
          <t>1</t>
        </is>
      </c>
      <c r="E15" s="5" t="inlineStr">
        <is>
          <t>4.500,00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=HYPERLINK("https://leilaoonline.com.br/lote/detalhe/94007", "037")</f>
      </c>
      <c r="B16" s="4" t="s">
        <f>=HYPERLINK("https://leilaoonline.com.br/lote/detalhe/94007", "1 ITEM CONJ. SOLDADO, ESTRUTURA METÁLICA DE MIST. EXT. PUG-MILL CAPAC. DE ATÉ 150TPH, MAT. 2398029")</f>
      </c>
      <c r="C16" s="4" t="inlineStr">
        <is>
          <t>Vendido</t>
        </is>
      </c>
      <c r="D16" s="4" t="inlineStr">
        <is>
          <t>32</t>
        </is>
      </c>
      <c r="E16" s="5" t="inlineStr">
        <is>
          <t>12.750,00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=HYPERLINK("https://leilaoonline.com.br/lote/detalhe/94042", "038")</f>
      </c>
      <c r="B17" s="4" t="s">
        <f>=HYPERLINK("https://leilaoonline.com.br/lote/detalhe/94042", "1 ITEM SUPORTE PARA ADIÇÃO DE RECICLADO NO TAMBOR SECADOR - MAT. 7112834")</f>
      </c>
      <c r="C17" s="4" t="inlineStr">
        <is>
          <t>Vendido</t>
        </is>
      </c>
      <c r="D17" s="4" t="inlineStr">
        <is>
          <t>1</t>
        </is>
      </c>
      <c r="E17" s="5" t="inlineStr">
        <is>
          <t>800,00</t>
        </is>
      </c>
      <c r="F17" s="4" t="inlineStr">
        <is>
          <t>150.00</t>
        </is>
      </c>
    </row>
    <row collapsed="false" customFormat="false" customHeight="false" hidden="false" ht="12.1" outlineLevel="0" r="18">
      <c r="A18" s="5" t="s">
        <f>=HYPERLINK("https://leilaoonline.com.br/lote/detalhe/94008", "046")</f>
      </c>
      <c r="B18" s="4" t="s">
        <f>=HYPERLINK("https://leilaoonline.com.br/lote/detalhe/94008", "2 ITENS SUPORTES PARA ADICÇÃO DE RECICLADO NO TAMBOR SECADOR, INOVA 1200, MAT. 7117652")</f>
      </c>
      <c r="C18" s="4" t="inlineStr">
        <is>
          <t>Vendido</t>
        </is>
      </c>
      <c r="D18" s="4" t="inlineStr">
        <is>
          <t>1</t>
        </is>
      </c>
      <c r="E18" s="5" t="inlineStr">
        <is>
          <t>1.500,00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=HYPERLINK("https://leilaoonline.com.br/lote/detalhe/94009", "047")</f>
      </c>
      <c r="B19" s="4" t="s">
        <f>=HYPERLINK("https://leilaoonline.com.br/lote/detalhe/94009", "1 ITEM CONJ. EXAUSTOR, CHAMINÉ USINA, MAT. 7024600")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39.500,00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=HYPERLINK("https://leilaoonline.com.br/lote/detalhe/94010", "048")</f>
      </c>
      <c r="B20" s="4" t="s">
        <f>=HYPERLINK("https://leilaoonline.com.br/lote/detalhe/94010", "3 ITENS CARACOL LADO ESQUERDO PAVIMENTADORA, MAT. 7202918")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150,00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=HYPERLINK("https://leilaoonline.com.br/lote/detalhe/94011", "049")</f>
      </c>
      <c r="B21" s="4" t="s">
        <f>=HYPERLINK("https://leilaoonline.com.br/lote/detalhe/94011", "1 ITEM TUBULAÇÃO DO SOPRADOR, e estrutura principal do queimador. Usina UACF 17P-2, MAT 7117909")</f>
      </c>
      <c r="C21" s="4" t="inlineStr">
        <is>
          <t>Vendido</t>
        </is>
      </c>
      <c r="D21" s="4" t="inlineStr">
        <is>
          <t>1</t>
        </is>
      </c>
      <c r="E21" s="5" t="inlineStr">
        <is>
          <t>1.500,00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=HYPERLINK("https://leilaoonline.com.br/lote/detalhe/94012", "050")</f>
      </c>
      <c r="B22" s="4" t="s">
        <f>=HYPERLINK("https://leilaoonline.com.br/lote/detalhe/94012", "1 ITEM TUBALAÇÃO DO SOPRADOR E ESTRUTURA PRINCIPAL  DO QUEIMADOR USINA UACF 17P-2, MAT. 7109765")</f>
      </c>
      <c r="C22" s="4" t="inlineStr">
        <is>
          <t>Vendido</t>
        </is>
      </c>
      <c r="D22" s="4" t="inlineStr">
        <is>
          <t>1</t>
        </is>
      </c>
      <c r="E22" s="5" t="inlineStr">
        <is>
          <t>1.000,00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=HYPERLINK("https://leilaoonline.com.br/lote/detalhe/94013", "051")</f>
      </c>
      <c r="B23" s="4" t="s">
        <f>=HYPERLINK("https://leilaoonline.com.br/lote/detalhe/94013", "1 ITEM TUBULAÇÃO DO SOPRADOR E ESTRUTURA PRINC. DO QUEIMADOR USINA UAF 17P-2, MAT. 7117902")</f>
      </c>
      <c r="C23" s="4" t="inlineStr">
        <is>
          <t>Vendido</t>
        </is>
      </c>
      <c r="D23" s="4" t="inlineStr">
        <is>
          <t>1</t>
        </is>
      </c>
      <c r="E23" s="5" t="inlineStr">
        <is>
          <t>1.500,00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=HYPERLINK("https://leilaoonline.com.br/lote/detalhe/94014", "053")</f>
      </c>
      <c r="B24" s="4" t="s">
        <f>=HYPERLINK("https://leilaoonline.com.br/lote/detalhe/94014", "1 ITEM TUBULAÇÃO DO SOPRADOR E ESTRUTURA DO QUEIMADOR USINA UACF 17P-2, MAT. 7128533")</f>
      </c>
      <c r="C24" s="4" t="inlineStr">
        <is>
          <t>Vendido</t>
        </is>
      </c>
      <c r="D24" s="4" t="inlineStr">
        <is>
          <t>2</t>
        </is>
      </c>
      <c r="E24" s="5" t="inlineStr">
        <is>
          <t>1.750,00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=HYPERLINK("https://leilaoonline.com.br/lote/detalhe/94015", "054")</f>
      </c>
      <c r="B25" s="4" t="s">
        <f>=HYPERLINK("https://leilaoonline.com.br/lote/detalhe/94015", "11 ITENS TUBULAÇÃO DO SOPRADOR DO QUEIMADOR, USINA KOMPAKT 500, MAT. 7110905")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550,00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=HYPERLINK("https://leilaoonline.com.br/lote/detalhe/94016", "055")</f>
      </c>
      <c r="B26" s="4" t="s">
        <f>=HYPERLINK("https://leilaoonline.com.br/lote/detalhe/94016", "1 ITEM TRANSPORTADOR HELICOIDAL PARA FINOS( FILLER REC.) PARA USINA DE ASFALTO, MAT. 2571622")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3.500,00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=HYPERLINK("https://leilaoonline.com.br/lote/detalhe/94017", "058")</f>
      </c>
      <c r="B27" s="4" t="s">
        <f>=HYPERLINK("https://leilaoonline.com.br/lote/detalhe/94017", "7 ITENS TRANSPORTADORES HELICOIDAL PARA FINOS( FILLER REC.) PARA USINA DE ASFALTO, MAT. 7116905")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16.000,00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=HYPERLINK("https://leilaoonline.com.br/lote/detalhe/94018", "059")</f>
      </c>
      <c r="B28" s="4" t="s">
        <f>=HYPERLINK("https://leilaoonline.com.br/lote/detalhe/94018", "4 ITENS TRANSPORTADORES  HELICOIDAL PARA FINOS( FILLER REC.) PARA USINA DE ASFALTO, MAT. 7024679")</f>
      </c>
      <c r="C28" s="4" t="inlineStr">
        <is>
          <t>Vendido</t>
        </is>
      </c>
      <c r="D28" s="4" t="inlineStr">
        <is>
          <t>10</t>
        </is>
      </c>
      <c r="E28" s="5" t="inlineStr">
        <is>
          <t>11.750,00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=HYPERLINK("https://leilaoonline.com.br/lote/detalhe/94019", "060")</f>
      </c>
      <c r="B29" s="4" t="s">
        <f>=HYPERLINK("https://leilaoonline.com.br/lote/detalhe/94019", "4 ITENS  TRANSPORTADORES  HELICOIDAL PARA FINOS( FILLER REC.) PARA USINA DE ASFALTO, MAT.7024680 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7.500,00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=HYPERLINK("https://leilaoonline.com.br/lote/detalhe/94039", "080")</f>
      </c>
      <c r="B30" s="4" t="s">
        <f>=HYPERLINK("https://leilaoonline.com.br/lote/detalhe/94039", "215 ITENS - TUBULAÇÕES EM GERAL E BASES DAS BOMBAS DE ASFALTO DOS TM - VEJA DESCRITIVO DE ITENS 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12.000,00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=HYPERLINK("https://leilaoonline.com.br/lote/detalhe/94035", "081")</f>
      </c>
      <c r="B31" s="4" t="s">
        <f>=HYPERLINK("https://leilaoonline.com.br/lote/detalhe/94035", "1 ITEM CARCAÇA DO MISTURADOR DE USINA GRAVIMÉTIRCA MOD. UAB 18E, MAT. 7095257")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5.000,00</t>
        </is>
      </c>
      <c r="F31" s="4" t="inlineStr">
        <is>
          <t>150.00</t>
        </is>
      </c>
    </row>
    <row collapsed="false" customFormat="false" customHeight="false" hidden="false" ht="12.1" outlineLevel="0" r="32">
      <c r="A32" s="5" t="s">
        <f>=HYPERLINK("https://leilaoonline.com.br/lote/detalhe/94223", "083")</f>
      </c>
      <c r="B32" s="4" t="s">
        <f>=HYPERLINK("https://leilaoonline.com.br/lote/detalhe/94223", "42 ITENS produtos HAMM, Guarda Corpo, Capô, Travessa e outros - VEJA DESCRITIVO DE ITENS")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19.000,00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=HYPERLINK("https://leilaoonline.com.br/lote/detalhe/96403", "085")</f>
      </c>
      <c r="B33" s="4" t="s">
        <f>=HYPERLINK("https://leilaoonline.com.br/lote/detalhe/96403", "1 ITEM RADIADOR AGUA/ OLEO AKG, MOTOR MS4.1T DA MWM, MAT. 7203020")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7.000,00</t>
        </is>
      </c>
      <c r="F33" s="4" t="inlineStr">
        <is>
          <t>150.00</t>
        </is>
      </c>
    </row>
    <row collapsed="false" customFormat="false" customHeight="false" hidden="false" ht="12.1" outlineLevel="0" r="34">
      <c r="A34" s="5" t="s">
        <f>=HYPERLINK("https://leilaoonline.com.br/lote/detalhe/94346", "086")</f>
      </c>
      <c r="B34" s="4" t="s">
        <f>=HYPERLINK("https://leilaoonline.com.br/lote/detalhe/94346", "1 ITEM Tambor rotativo SR 1974 UACF19/UAB18 MTD CJ - MAT 7067373")</f>
      </c>
      <c r="C34" s="4" t="inlineStr">
        <is>
          <t>Vendido</t>
        </is>
      </c>
      <c r="D34" s="4" t="inlineStr">
        <is>
          <t>1</t>
        </is>
      </c>
      <c r="E34" s="5" t="inlineStr">
        <is>
          <t>50.000,00</t>
        </is>
      </c>
      <c r="F34" s="4" t="inlineStr">
        <is>
          <t>150.00</t>
        </is>
      </c>
    </row>
    <row collapsed="false" customFormat="false" customHeight="false" hidden="false" ht="12.1" outlineLevel="0" r="35">
      <c r="A35" s="5" t="s">
        <f>=HYPERLINK("https://leilaoonline.com.br/lote/detalhe/94360", "087")</f>
      </c>
      <c r="B35" s="4" t="s">
        <f>=HYPERLINK("https://leilaoonline.com.br/lote/detalhe/94360", "6 ITENS  TUBULAÇÃO DE GAS 4" 1 CURVA SD CJ - MAT 2536965")</f>
      </c>
      <c r="C35" s="4" t="inlineStr">
        <is>
          <t>Vendido</t>
        </is>
      </c>
      <c r="D35" s="4" t="inlineStr">
        <is>
          <t>1</t>
        </is>
      </c>
      <c r="E35" s="5" t="inlineStr">
        <is>
          <t>700,00</t>
        </is>
      </c>
      <c r="F35" s="4" t="inlineStr">
        <is>
          <t>150.00</t>
        </is>
      </c>
    </row>
    <row collapsed="false" customFormat="false" customHeight="false" hidden="false" ht="12.1" outlineLevel="0" r="36">
      <c r="A36" s="5" t="s">
        <f>=HYPERLINK("https://leilaoonline.com.br/lote/detalhe/94361", "088")</f>
      </c>
      <c r="B36" s="4" t="s">
        <f>=HYPERLINK("https://leilaoonline.com.br/lote/detalhe/94361", "2 ITENS  TUBULAÇÃO DE GAS 4" 1 CURVA SD CJ - MAT 2612645     ")</f>
      </c>
      <c r="C36" s="4" t="inlineStr">
        <is>
          <t>Vendido</t>
        </is>
      </c>
      <c r="D36" s="4" t="inlineStr">
        <is>
          <t>1</t>
        </is>
      </c>
      <c r="E36" s="5" t="inlineStr">
        <is>
          <t>700,00</t>
        </is>
      </c>
      <c r="F36" s="4" t="inlineStr">
        <is>
          <t>150.00</t>
        </is>
      </c>
    </row>
    <row collapsed="false" customFormat="false" customHeight="false" hidden="false" ht="12.1" outlineLevel="0" r="37">
      <c r="A37" s="5" t="s">
        <f>=HYPERLINK("https://leilaoonline.com.br/lote/detalhe/94362", "089")</f>
      </c>
      <c r="B37" s="4" t="s">
        <f>=HYPERLINK("https://leilaoonline.com.br/lote/detalhe/94362", "1 ITEM Exaustor OMEUd 801 RDO 50CV 60 Hz - MAT 2568654")</f>
      </c>
      <c r="C37" s="4" t="inlineStr">
        <is>
          <t>Vendido</t>
        </is>
      </c>
      <c r="D37" s="4" t="inlineStr">
        <is>
          <t>1</t>
        </is>
      </c>
      <c r="E37" s="5" t="inlineStr">
        <is>
          <t>9.700,00</t>
        </is>
      </c>
      <c r="F37" s="4" t="inlineStr">
        <is>
          <t>300.00</t>
        </is>
      </c>
    </row>
    <row collapsed="false" customFormat="false" customHeight="false" hidden="false" ht="12.1" outlineLevel="0" r="38">
      <c r="A38" s="5" t="s">
        <f>=HYPERLINK("https://leilaoonline.com.br/lote/detalhe/94363", "090")</f>
      </c>
      <c r="B38" s="4" t="s">
        <f>=HYPERLINK("https://leilaoonline.com.br/lote/detalhe/94363", "1 ITEM Quadro de força USC50P 380V 50/60 - MAT 7111112")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12.000,00</t>
        </is>
      </c>
      <c r="F38" s="4" t="inlineStr">
        <is>
          <t>150.00</t>
        </is>
      </c>
    </row>
    <row collapsed="false" customFormat="false" customHeight="false" hidden="false" ht="12.1" outlineLevel="0" r="39">
      <c r="A39" s="5" t="s">
        <f>=HYPERLINK("https://leilaoonline.com.br/lote/detalhe/94364", "091")</f>
      </c>
      <c r="B39" s="4" t="s">
        <f>=HYPERLINK("https://leilaoonline.com.br/lote/detalhe/94364", "1 ITEM COMPRESSOR DE AR - MAT 400210")</f>
      </c>
      <c r="C39" s="4" t="inlineStr">
        <is>
          <t>Vendido</t>
        </is>
      </c>
      <c r="D39" s="4" t="inlineStr">
        <is>
          <t>1</t>
        </is>
      </c>
      <c r="E39" s="5" t="inlineStr">
        <is>
          <t>2.500,00</t>
        </is>
      </c>
      <c r="F39" s="4" t="inlineStr">
        <is>
          <t>150.00</t>
        </is>
      </c>
    </row>
    <row collapsed="false" customFormat="false" customHeight="false" hidden="false" ht="12.1" outlineLevel="0" r="40">
      <c r="A40" s="5" t="s">
        <f>=HYPERLINK("https://leilaoonline.com.br/lote/detalhe/94365", "092")</f>
      </c>
      <c r="B40" s="4" t="s">
        <f>=HYPERLINK("https://leilaoonline.com.br/lote/detalhe/94365", "1 ITEM COMPRESSOR DE AR - MAT 400314")</f>
      </c>
      <c r="C40" s="4" t="inlineStr">
        <is>
          <t>Vendido</t>
        </is>
      </c>
      <c r="D40" s="4" t="inlineStr">
        <is>
          <t>1</t>
        </is>
      </c>
      <c r="E40" s="5" t="inlineStr">
        <is>
          <t>2.500,00</t>
        </is>
      </c>
      <c r="F40" s="4" t="inlineStr">
        <is>
          <t>150.00</t>
        </is>
      </c>
    </row>
    <row collapsed="false" customFormat="false" customHeight="false" hidden="false" ht="12.1" outlineLevel="0" r="41">
      <c r="A41" s="5" t="s">
        <f>=HYPERLINK("https://leilaoonline.com.br/lote/detalhe/96402", "093")</f>
      </c>
      <c r="B41" s="4" t="s">
        <f>=HYPERLINK("https://leilaoonline.com.br/lote/detalhe/96402", "1 ITEM COMPRESSOR DE AR - MAT 2424630")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5.000,00</t>
        </is>
      </c>
      <c r="F41" s="4" t="inlineStr">
        <is>
          <t>150.00</t>
        </is>
      </c>
    </row>
    <row collapsed="false" customFormat="false" customHeight="false" hidden="false" ht="12.1" outlineLevel="0" r="42">
      <c r="A42" s="5" t="s">
        <f>=HYPERLINK("https://leilaoonline.com.br/lote/detalhe/94367", "094")</f>
      </c>
      <c r="B42" s="4" t="s">
        <f>=HYPERLINK("https://leilaoonline.com.br/lote/detalhe/94367", "1 ITEM Correia Transportadora - MAT 7126550")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15.000,00</t>
        </is>
      </c>
      <c r="F42" s="4" t="inlineStr">
        <is>
          <t>150.00</t>
        </is>
      </c>
    </row>
    <row collapsed="false" customFormat="false" customHeight="false" hidden="false" ht="12.1" outlineLevel="0" r="43">
      <c r="A43" s="5" t="s">
        <f>=HYPERLINK("https://leilaoonline.com.br/lote/detalhe/94369", "095")</f>
      </c>
      <c r="B43" s="4" t="s">
        <f>=HYPERLINK("https://leilaoonline.com.br/lote/detalhe/94369", "2 ITENS ELEVADORES DE FINOS 12T/H DESC 9,45m UAB 18 - MAT 7109390            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7.500,00</t>
        </is>
      </c>
      <c r="F43" s="4" t="inlineStr">
        <is>
          <t>150.00</t>
        </is>
      </c>
    </row>
    <row collapsed="false" customFormat="false" customHeight="false" hidden="false" ht="12.1" outlineLevel="0" r="44">
      <c r="A44" s="5" t="s">
        <f>=HYPERLINK("https://leilaoonline.com.br/lote/detalhe/94370", "096")</f>
      </c>
      <c r="B44" s="4" t="s">
        <f>=HYPERLINK("https://leilaoonline.com.br/lote/detalhe/94370", "1 ITEM SILO PULMÃO FILLER SD CJ UAB 18 - MAT 7104650               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2.000,00</t>
        </is>
      </c>
      <c r="F44" s="4" t="inlineStr">
        <is>
          <t>150.00</t>
        </is>
      </c>
    </row>
    <row collapsed="false" customFormat="false" customHeight="false" hidden="false" ht="12.1" outlineLevel="0" r="45">
      <c r="A45" s="5" t="s">
        <f>=HYPERLINK("https://leilaoonline.com.br/lote/detalhe/94371", "097")</f>
      </c>
      <c r="B45" s="4" t="s">
        <f>=HYPERLINK("https://leilaoonline.com.br/lote/detalhe/94371", "1 ITEM MOTOR 1CV 6P 380/440V 60HZ - MAT 7004247             ")</f>
      </c>
      <c r="C45" s="4" t="inlineStr">
        <is>
          <t>Vendido</t>
        </is>
      </c>
      <c r="D45" s="4" t="inlineStr">
        <is>
          <t>1</t>
        </is>
      </c>
      <c r="E45" s="5" t="inlineStr">
        <is>
          <t>500,00</t>
        </is>
      </c>
      <c r="F45" s="4" t="inlineStr">
        <is>
          <t>100.00</t>
        </is>
      </c>
    </row>
    <row collapsed="false" customFormat="false" customHeight="false" hidden="false" ht="12.1" outlineLevel="0" r="46">
      <c r="A46" s="5" t="s">
        <f>=HYPERLINK("https://leilaoonline.com.br/lote/detalhe/94372", "098")</f>
      </c>
      <c r="B46" s="4" t="s">
        <f>=HYPERLINK("https://leilaoonline.com.br/lote/detalhe/94372", "1 ITEM MOTOR 10CV 50HZ 2P B3D IPW55 -  MAT 7004208         ")</f>
      </c>
      <c r="C46" s="4" t="inlineStr">
        <is>
          <t>Vendido</t>
        </is>
      </c>
      <c r="D46" s="4" t="inlineStr">
        <is>
          <t>2</t>
        </is>
      </c>
      <c r="E46" s="5" t="inlineStr">
        <is>
          <t>1.300,00</t>
        </is>
      </c>
      <c r="F46" s="4" t="inlineStr">
        <is>
          <t>150.00</t>
        </is>
      </c>
    </row>
    <row collapsed="false" customFormat="false" customHeight="false" hidden="false" ht="12.1" outlineLevel="0" r="47">
      <c r="A47" s="5" t="s">
        <f>=HYPERLINK("https://leilaoonline.com.br/lote/detalhe/96401", "099")</f>
      </c>
      <c r="B47" s="4" t="s">
        <f>=HYPERLINK("https://leilaoonline.com.br/lote/detalhe/96401", "1 ITEM MOTOR 30CV 50HZ 4P B3D IPW55 415V - MAT 7111815")</f>
      </c>
      <c r="C47" s="4" t="inlineStr">
        <is>
          <t>Vendido</t>
        </is>
      </c>
      <c r="D47" s="4" t="inlineStr">
        <is>
          <t>4</t>
        </is>
      </c>
      <c r="E47" s="5" t="inlineStr">
        <is>
          <t>2.100,00</t>
        </is>
      </c>
      <c r="F47" s="4" t="inlineStr">
        <is>
          <t>150.00</t>
        </is>
      </c>
    </row>
    <row collapsed="false" customFormat="false" customHeight="false" hidden="false" ht="12.1" outlineLevel="0" r="48">
      <c r="A48" s="5" t="s">
        <f>=HYPERLINK("https://leilaoonline.com.br/lote/detalhe/94374", "100")</f>
      </c>
      <c r="B48" s="4" t="s">
        <f>=HYPERLINK("https://leilaoonline.com.br/lote/detalhe/94374", "1 GALPÃO EM LONA E ESTRUTURA METÁLICA")</f>
      </c>
      <c r="C48" s="4" t="inlineStr">
        <is>
          <t>Vendido</t>
        </is>
      </c>
      <c r="D48" s="4" t="inlineStr">
        <is>
          <t>61</t>
        </is>
      </c>
      <c r="E48" s="5" t="inlineStr">
        <is>
          <t>30.300,00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=HYPERLINK("https://leilaoonline.com.br/lote/detalhe/94375", "101")</f>
      </c>
      <c r="B49" s="4" t="s">
        <f>=HYPERLINK("https://leilaoonline.com.br/lote/detalhe/94375", "1 ITEM SILO DOSADOR - MAT 7111880")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15.000,00</t>
        </is>
      </c>
      <c r="F49" s="4" t="inlineStr">
        <is>
          <t>150.00</t>
        </is>
      </c>
    </row>
    <row collapsed="false" customFormat="false" customHeight="false" hidden="false" ht="12.1" outlineLevel="0" r="50">
      <c r="A50" s="5" t="s">
        <f>=HYPERLINK("https://leilaoonline.com.br/lote/detalhe/94376", "102")</f>
      </c>
      <c r="B50" s="4" t="s">
        <f>=HYPERLINK("https://leilaoonline.com.br/lote/detalhe/94376", "1 ITEM Silo articulado para pavimentadora Vogele Super 1300 ou 1303 nova - lado ESQUERDO - MAT 2385692")</f>
      </c>
      <c r="C50" s="4" t="inlineStr">
        <is>
          <t>Vendido</t>
        </is>
      </c>
      <c r="D50" s="4" t="inlineStr">
        <is>
          <t>1</t>
        </is>
      </c>
      <c r="E50" s="5" t="inlineStr">
        <is>
          <t>2.000,00</t>
        </is>
      </c>
      <c r="F50" s="4" t="inlineStr">
        <is>
          <t>150.00</t>
        </is>
      </c>
    </row>
    <row collapsed="false" customFormat="false" customHeight="false" hidden="false" ht="12.1" outlineLevel="0" r="51">
      <c r="A51" s="5" t="s">
        <f>=HYPERLINK("https://leilaoonline.com.br/lote/detalhe/94377", "103")</f>
      </c>
      <c r="B51" s="4" t="s">
        <f>=HYPERLINK("https://leilaoonline.com.br/lote/detalhe/94377", "1 ITEM Silo articulado para pavimentadora Vogele Super 1300 ou 1303 nova - lado DIREITO - MAT 2395699")</f>
      </c>
      <c r="C51" s="4" t="inlineStr">
        <is>
          <t>Vendido</t>
        </is>
      </c>
      <c r="D51" s="4" t="inlineStr">
        <is>
          <t>1</t>
        </is>
      </c>
      <c r="E51" s="5" t="inlineStr">
        <is>
          <t>2.000,00</t>
        </is>
      </c>
      <c r="F51" s="4" t="inlineStr">
        <is>
          <t>150.00</t>
        </is>
      </c>
    </row>
    <row collapsed="false" customFormat="false" customHeight="false" hidden="false" ht="12.1" outlineLevel="0" r="52">
      <c r="A52" s="5" t="s">
        <f>=HYPERLINK("https://leilaoonline.com.br/lote/detalhe/94378", "111")</f>
      </c>
      <c r="B52" s="4" t="s">
        <f>=HYPERLINK("https://leilaoonline.com.br/lote/detalhe/94378", "2 ITENS Silo Filler - MAT 7117720")</f>
      </c>
      <c r="C52" s="4" t="inlineStr">
        <is>
          <t>Vendido</t>
        </is>
      </c>
      <c r="D52" s="4" t="inlineStr">
        <is>
          <t>1</t>
        </is>
      </c>
      <c r="E52" s="5" t="inlineStr">
        <is>
          <t>8.500,00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=HYPERLINK("https://leilaoonline.com.br/lote/detalhe/94379", "112")</f>
      </c>
      <c r="B53" s="4" t="s">
        <f>=HYPERLINK("https://leilaoonline.com.br/lote/detalhe/94379", "1 ITEM EXAUSTOR OMTRI901 415V 60CV "UACF 19P-2  150 TPH" - MAT 7117820")</f>
      </c>
      <c r="C53" s="4" t="inlineStr">
        <is>
          <t>Vendido</t>
        </is>
      </c>
      <c r="D53" s="4" t="inlineStr">
        <is>
          <t>2</t>
        </is>
      </c>
      <c r="E53" s="5" t="inlineStr">
        <is>
          <t>7.150,00</t>
        </is>
      </c>
      <c r="F53" s="4" t="inlineStr">
        <is>
          <t>150.00</t>
        </is>
      </c>
    </row>
    <row collapsed="false" customFormat="false" customHeight="false" hidden="false" ht="12.1" outlineLevel="0" r="54">
      <c r="A54" s="5" t="s">
        <f>=HYPERLINK("https://leilaoonline.com.br/lote/detalhe/94380", "113")</f>
      </c>
      <c r="B54" s="4" t="s">
        <f>=HYPERLINK("https://leilaoonline.com.br/lote/detalhe/94380", "2 ITENS - CÂMARA DE ASPIRAÇÃO E TAMBOR ROTATIVO UACF19P2 "UACF 19P-2  150 TPH" - MAT 2397904")</f>
      </c>
      <c r="C54" s="4" t="inlineStr">
        <is>
          <t>Vendido</t>
        </is>
      </c>
      <c r="D54" s="4" t="inlineStr">
        <is>
          <t>1</t>
        </is>
      </c>
      <c r="E54" s="5" t="inlineStr">
        <is>
          <t>7.000,00</t>
        </is>
      </c>
      <c r="F54" s="4" t="inlineStr">
        <is>
          <t>150.00</t>
        </is>
      </c>
    </row>
    <row collapsed="false" customFormat="false" customHeight="false" hidden="false" ht="12.1" outlineLevel="0" r="55">
      <c r="A55" s="5" t="s">
        <f>=HYPERLINK("https://leilaoonline.com.br/lote/detalhe/94381", "114")</f>
      </c>
      <c r="B55" s="4" t="s">
        <f>=HYPERLINK("https://leilaoonline.com.br/lote/detalhe/94381", "2 ITENS MOTOR 10cv 50HZ 4) B3D IPW55 380/440cv - MAT 7004438")</f>
      </c>
      <c r="C55" s="4" t="inlineStr">
        <is>
          <t>Vendido</t>
        </is>
      </c>
      <c r="D55" s="4" t="inlineStr">
        <is>
          <t>5</t>
        </is>
      </c>
      <c r="E55" s="5" t="inlineStr">
        <is>
          <t>1.100,00</t>
        </is>
      </c>
      <c r="F55" s="4" t="inlineStr">
        <is>
          <t>150.00</t>
        </is>
      </c>
    </row>
    <row collapsed="false" customFormat="false" customHeight="false" hidden="false" ht="12.1" outlineLevel="0" r="56">
      <c r="A56" s="5" t="s">
        <f>=HYPERLINK("https://leilaoonline.com.br/lote/detalhe/94382", "115")</f>
      </c>
      <c r="B56" s="4" t="s">
        <f>=HYPERLINK("https://leilaoonline.com.br/lote/detalhe/94382", "2 ITENS Silo de Armazenamento de Massa asfáltica de 2m³ para usinas Linha advanced.- MAT 2513070")</f>
      </c>
      <c r="C56" s="4" t="inlineStr">
        <is>
          <t>Vendido</t>
        </is>
      </c>
      <c r="D56" s="4" t="inlineStr">
        <is>
          <t>3</t>
        </is>
      </c>
      <c r="E56" s="5" t="inlineStr">
        <is>
          <t>4.300,00</t>
        </is>
      </c>
      <c r="F56" s="4" t="inlineStr">
        <is>
          <t>150.00</t>
        </is>
      </c>
    </row>
    <row collapsed="false" customFormat="false" customHeight="false" hidden="false" ht="12.1" outlineLevel="0" r="57">
      <c r="A57" s="5" t="s">
        <f>=HYPERLINK("https://leilaoonline.com.br/lote/detalhe/94383", "116")</f>
      </c>
      <c r="B57" s="4" t="s">
        <f>=HYPERLINK("https://leilaoonline.com.br/lote/detalhe/94383", "2 ITENS - SOPRADOR USINAS 50TON/H - MAT 7110120")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6.300,00</t>
        </is>
      </c>
      <c r="F57" s="4" t="inlineStr">
        <is>
          <t>150.00</t>
        </is>
      </c>
    </row>
    <row collapsed="false" customFormat="false" customHeight="false" hidden="false" ht="12.1" outlineLevel="0" r="58">
      <c r="A58" s="5" t="s">
        <f>=HYPERLINK("https://leilaoonline.com.br/lote/detalhe/94384", "117")</f>
      </c>
      <c r="B58" s="4" t="s">
        <f>=HYPERLINK("https://leilaoonline.com.br/lote/detalhe/94384", "2 ITENS SOPRADOR USINAS60/ 50TON/H - MAT 2424624")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8.500,00</t>
        </is>
      </c>
      <c r="F58" s="4" t="inlineStr">
        <is>
          <t>150.00</t>
        </is>
      </c>
    </row>
    <row collapsed="false" customFormat="false" customHeight="false" hidden="false" ht="12.1" outlineLevel="0" r="59">
      <c r="A59" s="5" t="s">
        <f>=HYPERLINK("https://leilaoonline.com.br/lote/detalhe/94385", "118")</f>
      </c>
      <c r="B59" s="4" t="s">
        <f>=HYPERLINK("https://leilaoonline.com.br/lote/detalhe/94385", "2 ITENS SILOS USINAS - MAT 7115651")</f>
      </c>
      <c r="C59" s="4" t="inlineStr">
        <is>
          <t>Vendido</t>
        </is>
      </c>
      <c r="D59" s="4" t="inlineStr">
        <is>
          <t>1</t>
        </is>
      </c>
      <c r="E59" s="5" t="inlineStr">
        <is>
          <t>2.000,00</t>
        </is>
      </c>
      <c r="F59" s="4" t="inlineStr">
        <is>
          <t>150.00</t>
        </is>
      </c>
    </row>
    <row collapsed="false" customFormat="false" customHeight="false" hidden="false" ht="12.1" outlineLevel="0" r="60">
      <c r="A60" s="5" t="s">
        <f>=HYPERLINK("https://leilaoonline.com.br/lote/detalhe/94391", "119")</f>
      </c>
      <c r="B60" s="4" t="s">
        <f>=HYPERLINK("https://leilaoonline.com.br/lote/detalhe/94391", "2 ITENS EIXOS E FREIOS USINAS DE ASFALTO ADVANCED (FORA DE LINHA) - MAT 7123820/ 2641459/ 7118905/ 7123876/ 7123887")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18.000,00</t>
        </is>
      </c>
      <c r="F60" s="4" t="inlineStr">
        <is>
          <t>250.00</t>
        </is>
      </c>
    </row>
    <row collapsed="false" customFormat="false" customHeight="false" hidden="false" ht="12.1" outlineLevel="0" r="61">
      <c r="A61" s="5" t="s">
        <f>=HYPERLINK("https://leilaoonline.com.br/lote/detalhe/96393", "122")</f>
      </c>
      <c r="B61" s="4" t="s">
        <f>=HYPERLINK("https://leilaoonline.com.br/lote/detalhe/96393", "1 ITEM MOTOR 30CV 50HZ 4P B3D IPW55 415V - MAT 7111815")</f>
      </c>
      <c r="C61" s="4" t="inlineStr">
        <is>
          <t>Vendido</t>
        </is>
      </c>
      <c r="D61" s="4" t="inlineStr">
        <is>
          <t>13</t>
        </is>
      </c>
      <c r="E61" s="5" t="inlineStr">
        <is>
          <t>3.450,00</t>
        </is>
      </c>
      <c r="F61" s="4" t="inlineStr">
        <is>
          <t>150.00</t>
        </is>
      </c>
    </row>
    <row collapsed="false" customFormat="false" customHeight="false" hidden="false" ht="12.1" outlineLevel="0" r="62">
      <c r="A62" s="5" t="s">
        <f>=HYPERLINK("https://leilaoonline.com.br/lote/detalhe/94373", "130")</f>
      </c>
      <c r="B62" s="4" t="s">
        <f>=HYPERLINK("https://leilaoonline.com.br/lote/detalhe/94373", "1 ITEM MOTOR 30CV 50HZ 4P B3D IPW55 415V - MAT 7111815       ")</f>
      </c>
      <c r="C62" s="4" t="inlineStr">
        <is>
          <t>Vendido</t>
        </is>
      </c>
      <c r="D62" s="4" t="inlineStr">
        <is>
          <t>16</t>
        </is>
      </c>
      <c r="E62" s="5" t="inlineStr">
        <is>
          <t>3.900,00</t>
        </is>
      </c>
      <c r="F62" s="4" t="inlineStr">
        <is>
          <t>150.00</t>
        </is>
      </c>
    </row>
    <row collapsed="false" customFormat="false" customHeight="false" hidden="false" ht="12.1" outlineLevel="0" r="63">
      <c r="A63" s="5" t="s">
        <f>=HYPERLINK("https://leilaoonline.com.br/lote/detalhe/94043", "140")</f>
      </c>
      <c r="B63" s="4" t="s">
        <f>=HYPERLINK("https://leilaoonline.com.br/lote/detalhe/94043", "1 ITEM RADIADOR AGUA/ OLEO AKG, MOTOR MS4.1T DA MWM, MAT. 7203020")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7.000,00</t>
        </is>
      </c>
      <c r="F63" s="4" t="inlineStr">
        <is>
          <t>150.00</t>
        </is>
      </c>
    </row>
    <row collapsed="false" customFormat="false" customHeight="false" hidden="false" ht="12.1" outlineLevel="0" r="64">
      <c r="A64" s="5" t="s">
        <f>=HYPERLINK("https://leilaoonline.com.br/lote/detalhe/94366", "141")</f>
      </c>
      <c r="B64" s="4" t="s">
        <f>=HYPERLINK("https://leilaoonline.com.br/lote/detalhe/94366", "1 ITEM COMPRESSOR DE AR - MAT 2424630")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6.000,00</t>
        </is>
      </c>
      <c r="F64" s="4" t="inlineStr">
        <is>
          <t>150.00</t>
        </is>
      </c>
    </row>
    <row collapsed="false" customFormat="false" customHeight="false" hidden="false" ht="12.1" outlineLevel="0" r="65">
      <c r="A65" s="5" t="s">
        <f>=HYPERLINK("https://leilaoonline.com.br/lote/detalhe/96391", "142")</f>
      </c>
      <c r="B65" s="4" t="s">
        <f>=HYPERLINK("https://leilaoonline.com.br/lote/detalhe/96391", "1 ITEM MOTOR 30CV 50HZ 4P B3D IPW55 415V - MAT 7111815")</f>
      </c>
      <c r="C65" s="4" t="inlineStr">
        <is>
          <t>Vendido</t>
        </is>
      </c>
      <c r="D65" s="4" t="inlineStr">
        <is>
          <t>4</t>
        </is>
      </c>
      <c r="E65" s="5" t="inlineStr">
        <is>
          <t>2.100,00</t>
        </is>
      </c>
      <c r="F65" s="4" t="inlineStr">
        <is>
          <t>150.00</t>
        </is>
      </c>
    </row>
    <row collapsed="false" customFormat="false" customHeight="false" hidden="false" ht="12.1" outlineLevel="0" r="66">
      <c r="A66" s="5" t="s">
        <f>=HYPERLINK("https://leilaoonline.com.br/lote/detalhe/96397", "143")</f>
      </c>
      <c r="B66" s="4" t="s">
        <f>=HYPERLINK("https://leilaoonline.com.br/lote/detalhe/96397", "1 ITEM VENT OMAPRFD 711 LG180 20CV 2P 60HZ 4T, C101.001-4 , MAT. 2561499")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3.400,00</t>
        </is>
      </c>
      <c r="F66" s="4" t="inlineStr">
        <is>
          <t>150.00</t>
        </is>
      </c>
    </row>
    <row collapsed="false" customFormat="false" customHeight="false" hidden="false" ht="12.1" outlineLevel="0" r="67">
      <c r="A67" s="5" t="s">
        <f>=HYPERLINK("https://leilaoonline.com.br/lote/detalhe/96376", "150")</f>
      </c>
      <c r="B67" s="4" t="s">
        <f>=HYPERLINK("https://leilaoonline.com.br/lote/detalhe/96376", "1 ITEM RADIADOR AGUA/ OLEO AKG, MOTOR MS4.1T DA MWM, MAT. 7203020")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7.000,00</t>
        </is>
      </c>
      <c r="F67" s="4" t="inlineStr">
        <is>
          <t>150.00</t>
        </is>
      </c>
    </row>
    <row collapsed="false" customFormat="false" customHeight="false" hidden="false" ht="12.1" outlineLevel="0" r="68">
      <c r="A68" s="5" t="s">
        <f>=HYPERLINK("https://leilaoonline.com.br/lote/detalhe/96384", "151")</f>
      </c>
      <c r="B68" s="4" t="s">
        <f>=HYPERLINK("https://leilaoonline.com.br/lote/detalhe/96384", "1 ITEM COMPRESSOR DE AR - MAT 2424630")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6.000,00</t>
        </is>
      </c>
      <c r="F68" s="4" t="inlineStr">
        <is>
          <t>150.00</t>
        </is>
      </c>
    </row>
    <row collapsed="false" customFormat="false" customHeight="false" hidden="false" ht="12.1" outlineLevel="0" r="69">
      <c r="A69" s="5" t="s">
        <f>=HYPERLINK("https://leilaoonline.com.br/lote/detalhe/96377", "160")</f>
      </c>
      <c r="B69" s="4" t="s">
        <f>=HYPERLINK("https://leilaoonline.com.br/lote/detalhe/96377", "1 ITEM RADIADOR AGUA/ OLEO AKG, MOTOR MS4.1T DA MWM, MAT. 7203020")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7.000,00</t>
        </is>
      </c>
      <c r="F69" s="4" t="inlineStr">
        <is>
          <t>150.00</t>
        </is>
      </c>
    </row>
    <row collapsed="false" customFormat="false" customHeight="false" hidden="false" ht="12.1" outlineLevel="0" r="70">
      <c r="A70" s="5" t="s">
        <f>=HYPERLINK("https://leilaoonline.com.br/lote/detalhe/96385", "161")</f>
      </c>
      <c r="B70" s="4" t="s">
        <f>=HYPERLINK("https://leilaoonline.com.br/lote/detalhe/96385", "1 ITEM COMPRESSOR DE AR - MAT 2424630")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6.000,00</t>
        </is>
      </c>
      <c r="F70" s="4" t="inlineStr">
        <is>
          <t>150.00</t>
        </is>
      </c>
    </row>
    <row collapsed="false" customFormat="false" customHeight="false" hidden="false" ht="12.1" outlineLevel="0" r="71">
      <c r="A71" s="5" t="s">
        <f>=HYPERLINK("https://leilaoonline.com.br/lote/detalhe/96390", "162")</f>
      </c>
      <c r="B71" s="4" t="s">
        <f>=HYPERLINK("https://leilaoonline.com.br/lote/detalhe/96390", "1 ITEM MOTOR 30CV 50HZ 4P B3D IPW55 415V - MAT 7111815")</f>
      </c>
      <c r="C71" s="4" t="inlineStr">
        <is>
          <t>Vendido</t>
        </is>
      </c>
      <c r="D71" s="4" t="inlineStr">
        <is>
          <t>8</t>
        </is>
      </c>
      <c r="E71" s="5" t="inlineStr">
        <is>
          <t>2.850,00</t>
        </is>
      </c>
      <c r="F71" s="4" t="inlineStr">
        <is>
          <t>150.00</t>
        </is>
      </c>
    </row>
    <row collapsed="false" customFormat="false" customHeight="false" hidden="false" ht="12.1" outlineLevel="0" r="72">
      <c r="A72" s="5" t="s">
        <f>=HYPERLINK("https://leilaoonline.com.br/lote/detalhe/96396", "163")</f>
      </c>
      <c r="B72" s="4" t="s">
        <f>=HYPERLINK("https://leilaoonline.com.br/lote/detalhe/96396", "1 ITEM VENT OMAPRFD 711 LG180 20CV 2P 60HZ 4T, C101.001-4 , MAT. 2561499")</f>
      </c>
      <c r="C72" s="4" t="inlineStr">
        <is>
          <t>Vendido</t>
        </is>
      </c>
      <c r="D72" s="4" t="inlineStr">
        <is>
          <t>1</t>
        </is>
      </c>
      <c r="E72" s="5" t="inlineStr">
        <is>
          <t>3.400,00</t>
        </is>
      </c>
      <c r="F72" s="4" t="inlineStr">
        <is>
          <t>150.00</t>
        </is>
      </c>
    </row>
    <row collapsed="false" customFormat="false" customHeight="false" hidden="false" ht="12.1" outlineLevel="0" r="73">
      <c r="A73" s="5" t="s">
        <f>=HYPERLINK("https://leilaoonline.com.br/lote/detalhe/96378", "170")</f>
      </c>
      <c r="B73" s="4" t="s">
        <f>=HYPERLINK("https://leilaoonline.com.br/lote/detalhe/96378", "1 ITEM RADIADOR AGUA/ OLEO AKG, MOTOR MS4.1T DA MWM, MAT. 7203020")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7.000,00</t>
        </is>
      </c>
      <c r="F73" s="4" t="inlineStr">
        <is>
          <t>150.00</t>
        </is>
      </c>
    </row>
    <row collapsed="false" customFormat="false" customHeight="false" hidden="false" ht="12.1" outlineLevel="0" r="74">
      <c r="A74" s="5" t="s">
        <f>=HYPERLINK("https://leilaoonline.com.br/lote/detalhe/96386", "171")</f>
      </c>
      <c r="B74" s="4" t="s">
        <f>=HYPERLINK("https://leilaoonline.com.br/lote/detalhe/96386", "1 ITEM COMPRESSOR DE AR - MAT 2424630")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6.000,00</t>
        </is>
      </c>
      <c r="F74" s="4" t="inlineStr">
        <is>
          <t>150.00</t>
        </is>
      </c>
    </row>
    <row collapsed="false" customFormat="false" customHeight="false" hidden="false" ht="12.1" outlineLevel="0" r="75">
      <c r="A75" s="5" t="s">
        <f>=HYPERLINK("https://leilaoonline.com.br/lote/detalhe/96392", "172")</f>
      </c>
      <c r="B75" s="4" t="s">
        <f>=HYPERLINK("https://leilaoonline.com.br/lote/detalhe/96392", "1 ITEM MOTOR 30CV 50HZ 4P B3D IPW55 415V - MAT 7111815")</f>
      </c>
      <c r="C75" s="4" t="inlineStr">
        <is>
          <t>Vendido</t>
        </is>
      </c>
      <c r="D75" s="4" t="inlineStr">
        <is>
          <t>13</t>
        </is>
      </c>
      <c r="E75" s="5" t="inlineStr">
        <is>
          <t>3.450,00</t>
        </is>
      </c>
      <c r="F75" s="4" t="inlineStr">
        <is>
          <t>150.00</t>
        </is>
      </c>
    </row>
    <row collapsed="false" customFormat="false" customHeight="false" hidden="false" ht="12.1" outlineLevel="0" r="76">
      <c r="A76" s="5" t="s">
        <f>=HYPERLINK("https://leilaoonline.com.br/lote/detalhe/96398", "173")</f>
      </c>
      <c r="B76" s="4" t="s">
        <f>=HYPERLINK("https://leilaoonline.com.br/lote/detalhe/96398", "1 ITEM VENT OMAPRFD 711 LG180 20CV 2P 60HZ 4T, C101.001-4 , MAT. 2561499")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3.400,00</t>
        </is>
      </c>
      <c r="F76" s="4" t="inlineStr">
        <is>
          <t>150.00</t>
        </is>
      </c>
    </row>
    <row collapsed="false" customFormat="false" customHeight="false" hidden="false" ht="12.1" outlineLevel="0" r="77">
      <c r="A77" s="5" t="s">
        <f>=HYPERLINK("https://leilaoonline.com.br/lote/detalhe/96379", "180")</f>
      </c>
      <c r="B77" s="4" t="s">
        <f>=HYPERLINK("https://leilaoonline.com.br/lote/detalhe/96379", "1 ITEM RADIADOR AGUA/ OLEO AKG, MOTOR MS4.1T DA MWM, MAT. 7203020")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7.000,00</t>
        </is>
      </c>
      <c r="F77" s="4" t="inlineStr">
        <is>
          <t>150.00</t>
        </is>
      </c>
    </row>
    <row collapsed="false" customFormat="false" customHeight="false" hidden="false" ht="12.1" outlineLevel="0" r="78">
      <c r="A78" s="5" t="s">
        <f>=HYPERLINK("https://leilaoonline.com.br/lote/detalhe/96387", "181")</f>
      </c>
      <c r="B78" s="4" t="s">
        <f>=HYPERLINK("https://leilaoonline.com.br/lote/detalhe/96387", "1 ITEM COMPRESSOR DE AR - MAT 2424630")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6.000,00</t>
        </is>
      </c>
      <c r="F78" s="4" t="inlineStr">
        <is>
          <t>150.00</t>
        </is>
      </c>
    </row>
    <row collapsed="false" customFormat="false" customHeight="false" hidden="false" ht="12.1" outlineLevel="0" r="79">
      <c r="A79" s="5" t="s">
        <f>=HYPERLINK("https://leilaoonline.com.br/lote/detalhe/96380", "190")</f>
      </c>
      <c r="B79" s="4" t="s">
        <f>=HYPERLINK("https://leilaoonline.com.br/lote/detalhe/96380", "1 ITEM RADIADOR AGUA/ OLEO AKG, MOTOR MS4.1T DA MWM, MAT. 7203020")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7.000,00</t>
        </is>
      </c>
      <c r="F79" s="4" t="inlineStr">
        <is>
          <t>150.00</t>
        </is>
      </c>
    </row>
    <row collapsed="false" customFormat="false" customHeight="false" hidden="false" ht="12.1" outlineLevel="0" r="80">
      <c r="A80" s="5" t="s">
        <f>=HYPERLINK("https://leilaoonline.com.br/lote/detalhe/96388", "191")</f>
      </c>
      <c r="B80" s="4" t="s">
        <f>=HYPERLINK("https://leilaoonline.com.br/lote/detalhe/96388", "1 ITEM COMPRESSOR DE AR - MAT 2424630")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6.000,00</t>
        </is>
      </c>
      <c r="F80" s="4" t="inlineStr">
        <is>
          <t>150.00</t>
        </is>
      </c>
    </row>
    <row collapsed="false" customFormat="false" customHeight="false" hidden="false" ht="12.1" outlineLevel="0" r="81">
      <c r="A81" s="5" t="s">
        <f>=HYPERLINK("https://leilaoonline.com.br/lote/detalhe/96389", "192")</f>
      </c>
      <c r="B81" s="4" t="s">
        <f>=HYPERLINK("https://leilaoonline.com.br/lote/detalhe/96389", "1 ITEM MOTOR 30CV 50HZ 4P B3D IPW55 415V - MAT 7111815")</f>
      </c>
      <c r="C81" s="4" t="inlineStr">
        <is>
          <t>Vendido</t>
        </is>
      </c>
      <c r="D81" s="4" t="inlineStr">
        <is>
          <t>14</t>
        </is>
      </c>
      <c r="E81" s="5" t="inlineStr">
        <is>
          <t>3.600,00</t>
        </is>
      </c>
      <c r="F81" s="4" t="inlineStr">
        <is>
          <t>150.00</t>
        </is>
      </c>
    </row>
    <row collapsed="false" customFormat="false" customHeight="false" hidden="false" ht="12.1" outlineLevel="0" r="82">
      <c r="A82" s="5" t="s">
        <f>=HYPERLINK("https://leilaoonline.com.br/lote/detalhe/94006", "193")</f>
      </c>
      <c r="B82" s="4" t="s">
        <f>=HYPERLINK("https://leilaoonline.com.br/lote/detalhe/94006", "1 ITEM VENT OMAPRFD 711 LG180 20CV 2P 60HZ 4T, C101.001-4  , MAT. 2561499")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3.400,00</t>
        </is>
      </c>
      <c r="F82" s="4" t="inlineStr">
        <is>
          <t>150.00</t>
        </is>
      </c>
    </row>
    <row collapsed="false" customFormat="false" customHeight="false" hidden="false" ht="12.1" outlineLevel="0" r="83">
      <c r="A83" s="5" t="s">
        <f>=HYPERLINK("https://leilaoonline.com.br/lote/detalhe/96381", "200")</f>
      </c>
      <c r="B83" s="4" t="s">
        <f>=HYPERLINK("https://leilaoonline.com.br/lote/detalhe/96381", "1 ITEM RADIADOR AGUA/ OLEO AKG, MOTOR MS4.1T DA MWM, MAT. 7203020")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7.000,00</t>
        </is>
      </c>
      <c r="F83" s="4" t="inlineStr">
        <is>
          <t>150.00</t>
        </is>
      </c>
    </row>
    <row collapsed="false" customFormat="false" customHeight="false" hidden="false" ht="12.1" outlineLevel="0" r="84">
      <c r="A84" s="5" t="s">
        <f>=HYPERLINK("https://leilaoonline.com.br/lote/detalhe/96382", "210")</f>
      </c>
      <c r="B84" s="4" t="s">
        <f>=HYPERLINK("https://leilaoonline.com.br/lote/detalhe/96382", "1 ITEM RADIADOR AGUA/ OLEO AKG, MOTOR MS4.1T DA MWM, MAT. 7203020")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7.000,00</t>
        </is>
      </c>
      <c r="F84" s="4" t="inlineStr">
        <is>
          <t>150.00</t>
        </is>
      </c>
    </row>
    <row collapsed="false" customFormat="false" customHeight="false" hidden="false" ht="12.1" outlineLevel="0" r="85">
      <c r="A85" s="5" t="s">
        <f>=HYPERLINK("https://leilaoonline.com.br/lote/detalhe/96383", "230")</f>
      </c>
      <c r="B85" s="4" t="s">
        <f>=HYPERLINK("https://leilaoonline.com.br/lote/detalhe/96383", "1 ITEM RADIADOR AGUA/ OLEO AKG, MOTOR MS4.1T DA MWM, MAT. 7203020")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7.000,00</t>
        </is>
      </c>
      <c r="F85" s="4" t="inlineStr">
        <is>
          <t>150.00</t>
        </is>
      </c>
    </row>
    <row collapsed="false" customFormat="false" customHeight="false" hidden="false" ht="12.1" outlineLevel="0" r="86">
      <c r="A86" s="5" t="s">
        <f>=HYPERLINK("https://leilaoonline.com.br/lote/detalhe/96394", "232")</f>
      </c>
      <c r="B86" s="4" t="s">
        <f>=HYPERLINK("https://leilaoonline.com.br/lote/detalhe/96394", "1 ITEM MOTOR 30CV 50HZ 4P B3D IPW55 415V - MAT 7111815")</f>
      </c>
      <c r="C86" s="4" t="inlineStr">
        <is>
          <t>Vendido</t>
        </is>
      </c>
      <c r="D86" s="4" t="inlineStr">
        <is>
          <t>12</t>
        </is>
      </c>
      <c r="E86" s="5" t="inlineStr">
        <is>
          <t>3.300,00</t>
        </is>
      </c>
      <c r="F86" s="4" t="inlineStr">
        <is>
          <t>150.00</t>
        </is>
      </c>
    </row>
    <row collapsed="false" customFormat="false" customHeight="false" hidden="false" ht="12.1" outlineLevel="0" r="87">
      <c r="A87" s="5" t="s">
        <f>=HYPERLINK("https://leilaoonline.com.br/lote/detalhe/96395", "252")</f>
      </c>
      <c r="B87" s="4" t="s">
        <f>=HYPERLINK("https://leilaoonline.com.br/lote/detalhe/96395", "1 ITEM MOTOR 30CV 50HZ 4P B3D IPW55 415V - MAT 7111815")</f>
      </c>
      <c r="C87" s="4" t="inlineStr">
        <is>
          <t>Vendido</t>
        </is>
      </c>
      <c r="D87" s="4" t="inlineStr">
        <is>
          <t>7</t>
        </is>
      </c>
      <c r="E87" s="5" t="inlineStr">
        <is>
          <t>2.550,00</t>
        </is>
      </c>
      <c r="F87" s="4" t="inlineStr">
        <is>
          <t>150.00</t>
        </is>
      </c>
    </row>
    <row collapsed="false" customFormat="false" customHeight="false" hidden="false" ht="12.1" outlineLevel="0" r="88">
      <c r="A88" s="5" t="s">
        <f>=HYPERLINK("https://leilaoonline.com.br/lote/detalhe/96399", "253")</f>
      </c>
      <c r="B88" s="4" t="s">
        <f>=HYPERLINK("https://leilaoonline.com.br/lote/detalhe/96399", "1 ITEM VENT OMAPRFD 711 LG180 20CV 2P 60HZ 4T, C101.001-4 , MAT. 2561499")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3.400,00</t>
        </is>
      </c>
      <c r="F88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2026-04-18T13:30:43.00Z</dcterms:created>
  <dc:creator>Tellks Tecnologia</dc:creator>
  <cp:revision>0</cp:revision>
</cp:coreProperties>
</file>