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Jaguar 18 • MBenz 15 • BMW • WRV 21 • Fit 19 • S10 13 • HB20 20 • Captur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=HYPERLINK("https://leilaoonline.com.br/lote/detalhe/91601", "030")</f>
      </c>
      <c r="B11" s="4" t="s">
        <f>=HYPERLINK("https://leilaoonline.com.br/lote/detalhe/91601", "I/CHERY CIELO 1.6 HATCH; 2011/2012; PRATA; GASOLINA - FUNCIONANDO")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9.450,00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=HYPERLINK("https://leilaoonline.com.br/lote/detalhe/90880", "200")</f>
      </c>
      <c r="B12" s="4" t="s">
        <f>=HYPERLINK("https://leilaoonline.com.br/lote/detalhe/90880", "veja o vídeo!! RENAULT/DUSTER 20 D 4X2; 2016/2016; PRETA; ALCO./GASOL. - FUNCIONANDO")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26.600,00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=HYPERLINK("https://leilaoonline.com.br/lote/detalhe/90881", "201")</f>
      </c>
      <c r="B13" s="4" t="s">
        <f>=HYPERLINK("https://leilaoonline.com.br/lote/detalhe/90881", "veja o vídeo!! PEUGEOT/HOGGAR XR; 2010/2011; PRATA; ALCO./GASOL. - FUNCIONANDO")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18.500,00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=HYPERLINK("https://leilaoonline.com.br/lote/detalhe/91500", "202")</f>
      </c>
      <c r="B14" s="4" t="s">
        <f>=HYPERLINK("https://leilaoonline.com.br/lote/detalhe/91500", "veja o vídeo!! CAMINHÃO GMC/7110; 1998/1998; AZUL; DIESEL - FUNCIONANDO")</f>
      </c>
      <c r="C14" s="4" t="inlineStr">
        <is>
          <t>Vendido</t>
        </is>
      </c>
      <c r="D14" s="4" t="inlineStr">
        <is>
          <t>36</t>
        </is>
      </c>
      <c r="E14" s="5" t="inlineStr">
        <is>
          <t>30.250,00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=HYPERLINK("https://leilaoonline.com.br/lote/detalhe/90904", "203")</f>
      </c>
      <c r="B15" s="4" t="s">
        <f>=HYPERLINK("https://leilaoonline.com.br/lote/detalhe/90904", "BMW 328I 3A51; 2013/2014; BRANCO - FUNCIONANDO")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44.500,00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=HYPERLINK("https://leilaoonline.com.br/lote/detalhe/90895", "204")</f>
      </c>
      <c r="B16" s="4" t="s">
        <f>=HYPERLINK("https://leilaoonline.com.br/lote/detalhe/90895", "veja o vídeo!! HONDA/FIT EXL CVT; 2019/2019; CINZA; ALCO./GASOL. - FUNCIONANDO")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64.250,00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=HYPERLINK("https://leilaoonline.com.br/lote/detalhe/91501", "205")</f>
      </c>
      <c r="B17" s="4" t="s">
        <f>=HYPERLINK("https://leilaoonline.com.br/lote/detalhe/91501", "veja o vídeo!! HONDA WR-V EXL CVT; 2020/2021; VERMELHA; ALC./GASOL; APROX 8.700 KM - FUNCIONANDO - IPVA 2021 PAGO")</f>
      </c>
      <c r="C17" s="4" t="inlineStr">
        <is>
          <t>Vendido</t>
        </is>
      </c>
      <c r="D17" s="4" t="inlineStr">
        <is>
          <t>82</t>
        </is>
      </c>
      <c r="E17" s="5" t="inlineStr">
        <is>
          <t>77.800,00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=HYPERLINK("https://leilaoonline.com.br/lote/detalhe/90916", "206")</f>
      </c>
      <c r="B18" s="4" t="s">
        <f>=HYPERLINK("https://leilaoonline.com.br/lote/detalhe/90916", "veja o vídeo!! I/MMC OUTLANDER 3.0 GT; 2015/2016; CINZA; GASOLINA; IPVA 2021 PAGO - FUNCIONANDO")</f>
      </c>
      <c r="C18" s="4" t="inlineStr">
        <is>
          <t>Não vendido</t>
        </is>
      </c>
      <c r="D18" s="4" t="inlineStr">
        <is>
          <t>70</t>
        </is>
      </c>
      <c r="E18" s="5" t="inlineStr">
        <is>
          <t>77.750,00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=HYPERLINK("https://leilaoonline.com.br/lote/detalhe/90894", "207")</f>
      </c>
      <c r="B19" s="4" t="s">
        <f>=HYPERLINK("https://leilaoonline.com.br/lote/detalhe/90894", "HB20 10M VISION; 2019/2020; BRANCA; ALCO./GASOL.; IPVA 2021 PAGO - FUNCIONANDO")</f>
      </c>
      <c r="C19" s="4" t="inlineStr">
        <is>
          <t>Vendido</t>
        </is>
      </c>
      <c r="D19" s="4" t="inlineStr">
        <is>
          <t>74</t>
        </is>
      </c>
      <c r="E19" s="5" t="inlineStr">
        <is>
          <t>42.000,00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=HYPERLINK("https://leilaoonline.com.br/lote/detalhe/91008", "208")</f>
      </c>
      <c r="B20" s="4" t="s">
        <f>=HYPERLINK("https://leilaoonline.com.br/lote/detalhe/91008", "veja o vídeo!! I/BMW 116I 1A11; 2013/2014; PRATA; GASOLINA - FUNCIONANDO")</f>
      </c>
      <c r="C20" s="4" t="inlineStr">
        <is>
          <t>Não vendido</t>
        </is>
      </c>
      <c r="D20" s="4" t="inlineStr">
        <is>
          <t>53</t>
        </is>
      </c>
      <c r="E20" s="5" t="inlineStr">
        <is>
          <t>51.800,00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=HYPERLINK("https://leilaoonline.com.br/lote/detalhe/91854", "209")</f>
      </c>
      <c r="B21" s="4" t="s">
        <f>=HYPERLINK("https://leilaoonline.com.br/lote/detalhe/91854", "veja o vídeo!! I/VW JETTA CL AF; 2017/2017; BRANCA; GASOLINA - FUNCIONANDO")</f>
      </c>
      <c r="C21" s="4" t="inlineStr">
        <is>
          <t>Não vendido</t>
        </is>
      </c>
      <c r="D21" s="4" t="inlineStr">
        <is>
          <t>41</t>
        </is>
      </c>
      <c r="E21" s="5" t="inlineStr">
        <is>
          <t>42.050,00</t>
        </is>
      </c>
      <c r="F21" s="4" t="inlineStr">
        <is>
          <t>1150.00</t>
        </is>
      </c>
    </row>
    <row collapsed="false" customFormat="false" customHeight="false" hidden="false" ht="12.1" outlineLevel="0" r="22">
      <c r="A22" s="5" t="s">
        <f>=HYPERLINK("https://leilaoonline.com.br/lote/detalhe/90902", "210")</f>
      </c>
      <c r="B22" s="4" t="s">
        <f>=HYPERLINK("https://leilaoonline.com.br/lote/detalhe/90902", "veja o vídeo!! I/M.BENZ CLA200; 2014/2015; PRATA; GASOLINA - FUNCIONANDO")</f>
      </c>
      <c r="C22" s="4" t="inlineStr">
        <is>
          <t>Não vendido</t>
        </is>
      </c>
      <c r="D22" s="4" t="inlineStr">
        <is>
          <t>46</t>
        </is>
      </c>
      <c r="E22" s="5" t="inlineStr">
        <is>
          <t>88.550,00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=HYPERLINK("https://leilaoonline.com.br/lote/detalhe/91776", "211")</f>
      </c>
      <c r="B23" s="4" t="s">
        <f>=HYPERLINK("https://leilaoonline.com.br/lote/detalhe/91776", "MMC/ASX 2.0 CVT; 2016/2016; MARROM; GASOLINA - FUNCIONANDO")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43.250,00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=HYPERLINK("https://leilaoonline.com.br/lote/detalhe/90896", "212")</f>
      </c>
      <c r="B24" s="4" t="s">
        <f>=HYPERLINK("https://leilaoonline.com.br/lote/detalhe/90896", "veja o vídeo!! I/BMW 320I VA71; 2006/2007; PRATA; GASOLINA - FUNCIONANDO")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28.750,00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=HYPERLINK("https://leilaoonline.com.br/lote/detalhe/91719", "213")</f>
      </c>
      <c r="B25" s="4" t="s">
        <f>=HYPERLINK("https://leilaoonline.com.br/lote/detalhe/91719", "veja o vídeo!! HONDA/CITY EX FLEX; 2010/2010; CINZA; ALCO./GASOL. - FUNCIONANDO")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25.000,00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=HYPERLINK("https://leilaoonline.com.br/lote/detalhe/90900", "214")</f>
      </c>
      <c r="B26" s="4" t="s">
        <f>=HYPERLINK("https://leilaoonline.com.br/lote/detalhe/90900", "veja o vídeo!! HONDA/FIT LX FLEX; 2013/2014; CINZA; ALCO./GASOL. - FUNCIONANDO")</f>
      </c>
      <c r="C26" s="4" t="inlineStr">
        <is>
          <t>Vendido</t>
        </is>
      </c>
      <c r="D26" s="4" t="inlineStr">
        <is>
          <t>26</t>
        </is>
      </c>
      <c r="E26" s="5" t="inlineStr">
        <is>
          <t>33.100,00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=HYPERLINK("https://leilaoonline.com.br/lote/detalhe/91497", "215")</f>
      </c>
      <c r="B27" s="4" t="s">
        <f>=HYPERLINK("https://leilaoonline.com.br/lote/detalhe/91497", "HONDA/CIVIC LXS; 2013/2014; CINZA; ALCO./GASOL. - FUNCIONANDO")</f>
      </c>
      <c r="C27" s="4" t="inlineStr">
        <is>
          <t>Vendido</t>
        </is>
      </c>
      <c r="D27" s="4" t="inlineStr">
        <is>
          <t>34</t>
        </is>
      </c>
      <c r="E27" s="5" t="inlineStr">
        <is>
          <t>46.500,00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=HYPERLINK("https://leilaoonline.com.br/lote/detalhe/90901", "216")</f>
      </c>
      <c r="B28" s="4" t="s">
        <f>=HYPERLINK("https://leilaoonline.com.br/lote/detalhe/90901", "veja o vídeo!! RENAULT/CAPTUR INTEN 16A; 2018/2019; CINZA; ALCO./GASOL. - FUNCIONANDO")</f>
      </c>
      <c r="C28" s="4" t="inlineStr">
        <is>
          <t>Vendido</t>
        </is>
      </c>
      <c r="D28" s="4" t="inlineStr">
        <is>
          <t>90</t>
        </is>
      </c>
      <c r="E28" s="5" t="inlineStr">
        <is>
          <t>54.150,00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=HYPERLINK("https://leilaoonline.com.br/lote/detalhe/91502", "217")</f>
      </c>
      <c r="B29" s="4" t="s">
        <f>=HYPERLINK("https://leilaoonline.com.br/lote/detalhe/91502", "veja o vídeo!! CITROEN/C3 PTECH M ATTR; 2017/2018; BRANCA; ALCO./GASOL. - FUNCIONANDO")</f>
      </c>
      <c r="C29" s="4" t="inlineStr">
        <is>
          <t>Vendido</t>
        </is>
      </c>
      <c r="D29" s="4" t="inlineStr">
        <is>
          <t>38</t>
        </is>
      </c>
      <c r="E29" s="5" t="inlineStr">
        <is>
          <t>26.000,00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=HYPERLINK("https://leilaoonline.com.br/lote/detalhe/91798", "218")</f>
      </c>
      <c r="B30" s="4" t="s">
        <f>=HYPERLINK("https://leilaoonline.com.br/lote/detalhe/91798", "veja o vídeo!! NISSAN/KICKS SV CVT; 2018/2019; CINZA; ALCO./GASOL. - FUNCIONANDO")</f>
      </c>
      <c r="C30" s="4" t="inlineStr">
        <is>
          <t>Não vendido</t>
        </is>
      </c>
      <c r="D30" s="4" t="inlineStr">
        <is>
          <t>38</t>
        </is>
      </c>
      <c r="E30" s="5" t="inlineStr">
        <is>
          <t>63.250,00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=HYPERLINK("https://leilaoonline.com.br/lote/detalhe/90913", "219")</f>
      </c>
      <c r="B31" s="4" t="s">
        <f>=HYPERLINK("https://leilaoonline.com.br/lote/detalhe/90913", "veja o vídeo!! CHEVROLET/COBALT 1.4 LT; 2013/2014; CINZA; ALCO./GASOL. - FUNCIONANDO")</f>
      </c>
      <c r="C31" s="4" t="inlineStr">
        <is>
          <t>Não vendido</t>
        </is>
      </c>
      <c r="D31" s="4" t="inlineStr">
        <is>
          <t>30</t>
        </is>
      </c>
      <c r="E31" s="5" t="inlineStr">
        <is>
          <t>20.500,00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=HYPERLINK("https://leilaoonline.com.br/lote/detalhe/90914", "220")</f>
      </c>
      <c r="B32" s="4" t="s">
        <f>=HYPERLINK("https://leilaoonline.com.br/lote/detalhe/90914", "HONDA/CIVIC LX; 2004/2004; CINZA; GASOLINA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15.750,00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=HYPERLINK("https://leilaoonline.com.br/lote/detalhe/91720", "221")</f>
      </c>
      <c r="B33" s="4" t="s">
        <f>=HYPERLINK("https://leilaoonline.com.br/lote/detalhe/91720", "veja o vídeo!! HONDA/FIT LX; 2004/2004; CINZA; GASOLINA - FUNCIONANDO")</f>
      </c>
      <c r="C33" s="4" t="inlineStr">
        <is>
          <t>Não vendido</t>
        </is>
      </c>
      <c r="D33" s="4" t="inlineStr">
        <is>
          <t>45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=HYPERLINK("https://leilaoonline.com.br/lote/detalhe/91727", "222")</f>
      </c>
      <c r="B34" s="4" t="s">
        <f>=HYPERLINK("https://leilaoonline.com.br/lote/detalhe/91727", "veja o vídeo!! HONDA/CITY LX CVT; 2017/2017; CINZA; ALCO./GASOL. - FUNCIONANDO")</f>
      </c>
      <c r="C34" s="4" t="inlineStr">
        <is>
          <t>Vendido</t>
        </is>
      </c>
      <c r="D34" s="4" t="inlineStr">
        <is>
          <t>45</t>
        </is>
      </c>
      <c r="E34" s="5" t="inlineStr">
        <is>
          <t>46.000,00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=HYPERLINK("https://leilaoonline.com.br/lote/detalhe/90906", "223")</f>
      </c>
      <c r="B35" s="4" t="s">
        <f>=HYPERLINK("https://leilaoonline.com.br/lote/detalhe/90906", "veja o vídeo!! I/GM; CAPTIVA SPORT 2.4; 2010/2011; PRETA; GASOLINA - FUNCIONANDO")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19.750,00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=HYPERLINK("https://leilaoonline.com.br/lote/detalhe/90905", "224")</f>
      </c>
      <c r="B36" s="4" t="s">
        <f>=HYPERLINK("https://leilaoonline.com.br/lote/detalhe/90905", "veja o vídeo!! I/JAG XE P250 R-SPORT; 2018/2018; PRETA; GASOLINA - FUNCIONANDO")</f>
      </c>
      <c r="C36" s="4" t="inlineStr">
        <is>
          <t>Não vendido</t>
        </is>
      </c>
      <c r="D36" s="4" t="inlineStr">
        <is>
          <t>31</t>
        </is>
      </c>
      <c r="E36" s="5" t="inlineStr">
        <is>
          <t>124.500,00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=HYPERLINK("https://leilaoonline.com.br/lote/detalhe/90907", "225")</f>
      </c>
      <c r="B37" s="4" t="s">
        <f>=HYPERLINK("https://leilaoonline.com.br/lote/detalhe/90907", "veja o vídeo!! I/FORD FUSION; 2006/2007; PRETA; GASOLINA - FUNCIONANDO")</f>
      </c>
      <c r="C37" s="4" t="inlineStr">
        <is>
          <t>Vendido</t>
        </is>
      </c>
      <c r="D37" s="4" t="inlineStr">
        <is>
          <t>12</t>
        </is>
      </c>
      <c r="E37" s="5" t="inlineStr">
        <is>
          <t>11.700,00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=HYPERLINK("https://leilaoonline.com.br/lote/detalhe/91498", "226")</f>
      </c>
      <c r="B38" s="4" t="s">
        <f>=HYPERLINK("https://leilaoonline.com.br/lote/detalhe/91498", "veja o vídeo!! CHEVROLET/CELTA 1.0L LT; 2014/2015; PRETA; ALCO./GASOL. - FUNCIONANDO")</f>
      </c>
      <c r="C38" s="4" t="inlineStr">
        <is>
          <t>Vendido</t>
        </is>
      </c>
      <c r="D38" s="4" t="inlineStr">
        <is>
          <t>33</t>
        </is>
      </c>
      <c r="E38" s="5" t="inlineStr">
        <is>
          <t>19.750,00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=HYPERLINK("https://leilaoonline.com.br/lote/detalhe/90903", "227")</f>
      </c>
      <c r="B39" s="4" t="s">
        <f>=HYPERLINK("https://leilaoonline.com.br/lote/detalhe/90903", "veja o vídeo!! GM/S10 DELUXE; 1995/1996; VERMELHA; GASOLINA/GÁS NATURAL VEICULAR - FUNCIONANDO")</f>
      </c>
      <c r="C39" s="4" t="inlineStr">
        <is>
          <t>Não vendido</t>
        </is>
      </c>
      <c r="D39" s="4" t="inlineStr">
        <is>
          <t>29</t>
        </is>
      </c>
      <c r="E39" s="5" t="inlineStr">
        <is>
          <t>12.250,00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=HYPERLINK("https://leilaoonline.com.br/lote/detalhe/91814", "228")</f>
      </c>
      <c r="B40" s="4" t="s">
        <f>=HYPERLINK("https://leilaoonline.com.br/lote/detalhe/91814", "AUDI/A3 1.8; 2003/2003; PRETA; GASOLINA - FUNCIONANDO")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=HYPERLINK("https://leilaoonline.com.br/lote/detalhe/90915", "229")</f>
      </c>
      <c r="B41" s="4" t="s">
        <f>=HYPERLINK("https://leilaoonline.com.br/lote/detalhe/90915", "CHEVROLET/ONIX 1.0MT LS; 2014/2015; VERMELHA; ALCO./GASOL. - FUNCIONANDO")</f>
      </c>
      <c r="C41" s="4" t="inlineStr">
        <is>
          <t>Não vendido</t>
        </is>
      </c>
      <c r="D41" s="4" t="inlineStr">
        <is>
          <t>54</t>
        </is>
      </c>
      <c r="E41" s="5" t="inlineStr">
        <is>
          <t>25.000,00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=HYPERLINK("https://leilaoonline.com.br/lote/detalhe/90912", "230")</f>
      </c>
      <c r="B42" s="4" t="s">
        <f>=HYPERLINK("https://leilaoonline.com.br/lote/detalhe/90912", "HONDA/FIT EX; 2007/2008; PRETA; GASOLINA - FUNCIONANDO")</f>
      </c>
      <c r="C42" s="4" t="inlineStr">
        <is>
          <t>Não vendido</t>
        </is>
      </c>
      <c r="D42" s="4" t="inlineStr">
        <is>
          <t>34</t>
        </is>
      </c>
      <c r="E42" s="5" t="inlineStr">
        <is>
          <t>23.500,00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=HYPERLINK("https://leilaoonline.com.br/lote/detalhe/90910", "231")</f>
      </c>
      <c r="B43" s="4" t="s">
        <f>=HYPERLINK("https://leilaoonline.com.br/lote/detalhe/90910", "veja o vídeo!! CHEVROLET/CELTA 1.0L LT; 2013/2014; PRATA; ALCO./GASOL. - FUNCIONANDO")</f>
      </c>
      <c r="C43" s="4" t="inlineStr">
        <is>
          <t>Não vendido</t>
        </is>
      </c>
      <c r="D43" s="4" t="inlineStr">
        <is>
          <t>60</t>
        </is>
      </c>
      <c r="E43" s="5" t="inlineStr">
        <is>
          <t>18.750,00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=HYPERLINK("https://leilaoonline.com.br/lote/detalhe/90908", "232")</f>
      </c>
      <c r="B44" s="4" t="s">
        <f>=HYPERLINK("https://leilaoonline.com.br/lote/detalhe/90908", "I/JINBEI TOPIC L; 2012/2012; BRANCA; GASOLINA - FUNCIONANDO")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19.750,00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=HYPERLINK("https://leilaoonline.com.br/lote/detalhe/90909", "233")</f>
      </c>
      <c r="B45" s="4" t="s">
        <f>=HYPERLINK("https://leilaoonline.com.br/lote/detalhe/90909", "veja o vídeo!! MBENZ/MPOLO PARADISO R; 2005/2006; AMARELA; DIESEL - FUNCIONANDO")</f>
      </c>
      <c r="C45" s="4" t="inlineStr">
        <is>
          <t>Vendido</t>
        </is>
      </c>
      <c r="D45" s="4" t="inlineStr">
        <is>
          <t>36</t>
        </is>
      </c>
      <c r="E45" s="5" t="inlineStr">
        <is>
          <t>67.500,00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=HYPERLINK("https://leilaoonline.com.br/lote/detalhe/91855", "234")</f>
      </c>
      <c r="B46" s="4" t="s">
        <f>=HYPERLINK("https://leilaoonline.com.br/lote/detalhe/91855", "HONDA/HR-V EX CVT; 2017/2018; PRETA; ALCO./GASOL. - FUNCIONANDO")</f>
      </c>
      <c r="C46" s="4" t="inlineStr">
        <is>
          <t>Não vendido</t>
        </is>
      </c>
      <c r="D46" s="4" t="inlineStr">
        <is>
          <t>36</t>
        </is>
      </c>
      <c r="E46" s="5" t="inlineStr">
        <is>
          <t>72.650,00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=HYPERLINK("https://leilaoonline.com.br/lote/detalhe/91815", "235")</f>
      </c>
      <c r="B47" s="4" t="s">
        <f>=HYPERLINK("https://leilaoonline.com.br/lote/detalhe/91815", "MMC/ASX 2.0 CVT; 2015/2016; PRATA; GASOLINA - FUNCIONANDO")</f>
      </c>
      <c r="C47" s="4" t="inlineStr">
        <is>
          <t>Não vendido</t>
        </is>
      </c>
      <c r="D47" s="4" t="inlineStr">
        <is>
          <t>39</t>
        </is>
      </c>
      <c r="E47" s="5" t="inlineStr">
        <is>
          <t>48.800,00</t>
        </is>
      </c>
      <c r="F47" s="4" t="inlineStr">
        <is>
          <t>550.00</t>
        </is>
      </c>
    </row>
    <row collapsed="false" customFormat="false" customHeight="false" hidden="false" ht="12.1" outlineLevel="0" r="48">
      <c r="A48" s="5" t="s">
        <f>=HYPERLINK("https://leilaoonline.com.br/lote/detalhe/90925", "236")</f>
      </c>
      <c r="B48" s="4" t="s">
        <f>=HYPERLINK("https://leilaoonline.com.br/lote/detalhe/90925", "VW/FOX 1.0; 2009/2010; PRETA; ALCO./GASOL. - FUNCIONANDO")</f>
      </c>
      <c r="C48" s="4" t="inlineStr">
        <is>
          <t>Não vendido</t>
        </is>
      </c>
      <c r="D48" s="4" t="inlineStr">
        <is>
          <t>21</t>
        </is>
      </c>
      <c r="E48" s="5" t="inlineStr">
        <is>
          <t>13.500,00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=HYPERLINK("https://leilaoonline.com.br/lote/detalhe/90927", "237")</f>
      </c>
      <c r="B49" s="4" t="s">
        <f>=HYPERLINK("https://leilaoonline.com.br/lote/detalhe/90927", "veja o vídeo!! HONDA/FIT EX; 2006/2007; DOURADA; GASOLINA - FUNCIONANDO")</f>
      </c>
      <c r="C49" s="4" t="inlineStr">
        <is>
          <t>Não vendido</t>
        </is>
      </c>
      <c r="D49" s="4" t="inlineStr">
        <is>
          <t>38</t>
        </is>
      </c>
      <c r="E49" s="5" t="inlineStr">
        <is>
          <t>20.000,00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=HYPERLINK("https://leilaoonline.com.br/lote/detalhe/90920", "238")</f>
      </c>
      <c r="B50" s="4" t="s">
        <f>=HYPERLINK("https://leilaoonline.com.br/lote/detalhe/90920", "FIAT/LINEA HLX 1.9; 2010/2010; PRETA; ALCO./GASOL. - FUNCIONANDO")</f>
      </c>
      <c r="C50" s="4" t="inlineStr">
        <is>
          <t>Não vendido</t>
        </is>
      </c>
      <c r="D50" s="4" t="inlineStr">
        <is>
          <t>7</t>
        </is>
      </c>
      <c r="E50" s="5" t="inlineStr">
        <is>
          <t>13.500,00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=HYPERLINK("https://leilaoonline.com.br/lote/detalhe/90918", "239")</f>
      </c>
      <c r="B51" s="4" t="s">
        <f>=HYPERLINK("https://leilaoonline.com.br/lote/detalhe/90918", "veja o vídeo!! CITROEN/C3 EXCL 16 16V; 2004/2004; CINZA; GASOLINA - FUNCIONANDO")</f>
      </c>
      <c r="C51" s="4" t="inlineStr">
        <is>
          <t>Não vendido</t>
        </is>
      </c>
      <c r="D51" s="4" t="inlineStr">
        <is>
          <t>44</t>
        </is>
      </c>
      <c r="E51" s="5" t="inlineStr">
        <is>
          <t>8.350,00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=HYPERLINK("https://leilaoonline.com.br/lote/detalhe/90926", "240")</f>
      </c>
      <c r="B52" s="4" t="s">
        <f>=HYPERLINK("https://leilaoonline.com.br/lote/detalhe/90926", "veja o vídeo!! VW/FOX 1.0; 2004/2005; PRATA; ALCO./GASOL. - FUNCIONANDO")</f>
      </c>
      <c r="C52" s="4" t="inlineStr">
        <is>
          <t>Vendido</t>
        </is>
      </c>
      <c r="D52" s="4" t="inlineStr">
        <is>
          <t>38</t>
        </is>
      </c>
      <c r="E52" s="5" t="inlineStr">
        <is>
          <t>12.250,00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=HYPERLINK("https://leilaoonline.com.br/lote/detalhe/91799", "241")</f>
      </c>
      <c r="B53" s="4" t="s">
        <f>=HYPERLINK("https://leilaoonline.com.br/lote/detalhe/91799", "veja o vídeo!! GM/CHEVETTE; 1976/1976; AMARELO; GASOLINA - FUNCIONANDO")</f>
      </c>
      <c r="C53" s="4" t="inlineStr">
        <is>
          <t>Não vendido</t>
        </is>
      </c>
      <c r="D53" s="4" t="inlineStr">
        <is>
          <t>21</t>
        </is>
      </c>
      <c r="E53" s="5" t="inlineStr">
        <is>
          <t>14.650,00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=HYPERLINK("https://leilaoonline.com.br/lote/detalhe/90922", "242")</f>
      </c>
      <c r="B54" s="4" t="s">
        <f>=HYPERLINK("https://leilaoonline.com.br/lote/detalhe/90922", "FIAT/PUNTO ESSENCE 1.6; 2012/2013; PRETA; ALCO./GASOL. - FUNCIONANDO")</f>
      </c>
      <c r="C54" s="4" t="inlineStr">
        <is>
          <t>Não vendido</t>
        </is>
      </c>
      <c r="D54" s="4" t="inlineStr">
        <is>
          <t>21</t>
        </is>
      </c>
      <c r="E54" s="5" t="inlineStr">
        <is>
          <t>21.000,00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=HYPERLINK("https://leilaoonline.com.br/lote/detalhe/90898", "244")</f>
      </c>
      <c r="B55" s="4" t="s">
        <f>=HYPERLINK("https://leilaoonline.com.br/lote/detalhe/90898", "veja o vídeo!! RENAULT/MASTER BUS16 DCI; 2008/2009; PRATA; DIESEL - FUNCIONANDO")</f>
      </c>
      <c r="C55" s="4" t="inlineStr">
        <is>
          <t>Vendido</t>
        </is>
      </c>
      <c r="D55" s="4" t="inlineStr">
        <is>
          <t>30</t>
        </is>
      </c>
      <c r="E55" s="5" t="inlineStr">
        <is>
          <t>36.750,00</t>
        </is>
      </c>
      <c r="F55" s="4" t="inlineStr">
        <is>
          <t>1150.00</t>
        </is>
      </c>
    </row>
    <row collapsed="false" customFormat="false" customHeight="false" hidden="false" ht="12.1" outlineLevel="0" r="56">
      <c r="A56" s="5" t="s">
        <f>=HYPERLINK("https://leilaoonline.com.br/lote/detalhe/90911", "245")</f>
      </c>
      <c r="B56" s="4" t="s">
        <f>=HYPERLINK("https://leilaoonline.com.br/lote/detalhe/90911", "FIAT/PALIO EDX; 1996/1996; AZUL; GASOLINA - FUNCIONANDO")</f>
      </c>
      <c r="C56" s="4" t="inlineStr">
        <is>
          <t>Não vendido</t>
        </is>
      </c>
      <c r="D56" s="4" t="inlineStr">
        <is>
          <t>14</t>
        </is>
      </c>
      <c r="E56" s="5" t="inlineStr">
        <is>
          <t>4.250,00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=HYPERLINK("https://leilaoonline.com.br/lote/detalhe/91767", "246")</f>
      </c>
      <c r="B57" s="4" t="s">
        <f>=HYPERLINK("https://leilaoonline.com.br/lote/detalhe/91767", "FIAT/UNO MILLE WAY ECONOMY; 2009/2010; BRANCA; ALCO./GASOL. - FUNCIONANDO")</f>
      </c>
      <c r="C57" s="4" t="inlineStr">
        <is>
          <t>Vendido</t>
        </is>
      </c>
      <c r="D57" s="4" t="inlineStr">
        <is>
          <t>31</t>
        </is>
      </c>
      <c r="E57" s="5" t="inlineStr">
        <is>
          <t>11.000,00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=HYPERLINK("https://leilaoonline.com.br/lote/detalhe/90919", "250")</f>
      </c>
      <c r="B58" s="4" t="s">
        <f>=HYPERLINK("https://leilaoonline.com.br/lote/detalhe/90919", "veja o vídeo!! VW/SANTANA; 2001/2001; BRANCA; ALCO./GÁS NATURAL VEICULAR - FUNCIONANDO")</f>
      </c>
      <c r="C58" s="4" t="inlineStr">
        <is>
          <t>Não vendido</t>
        </is>
      </c>
      <c r="D58" s="4" t="inlineStr">
        <is>
          <t>33</t>
        </is>
      </c>
      <c r="E58" s="5" t="inlineStr">
        <is>
          <t>9.250,00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=HYPERLINK("https://leilaoonline.com.br/lote/detalhe/91750", "252")</f>
      </c>
      <c r="B59" s="4" t="s">
        <f>=HYPERLINK("https://leilaoonline.com.br/lote/detalhe/91750", "GM/CLASSIC SPIRIT; 2008/2008; CINZA; ALCO./GASOL. - FUNCIONANDO")</f>
      </c>
      <c r="C59" s="4" t="inlineStr">
        <is>
          <t>Não vendido</t>
        </is>
      </c>
      <c r="D59" s="4" t="inlineStr">
        <is>
          <t>34</t>
        </is>
      </c>
      <c r="E59" s="5" t="inlineStr">
        <is>
          <t>8.650,00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=HYPERLINK("https://leilaoonline.com.br/lote/detalhe/90923", "254")</f>
      </c>
      <c r="B60" s="4" t="s">
        <f>=HYPERLINK("https://leilaoonline.com.br/lote/detalhe/90923", "veja o vídeo!! CHEVROLET/CLASSIC LS; 2013/2014; PRATA; ALCO./GASOL. - FUNCIONANDO")</f>
      </c>
      <c r="C60" s="4" t="inlineStr">
        <is>
          <t>Não vendido</t>
        </is>
      </c>
      <c r="D60" s="4" t="inlineStr">
        <is>
          <t>105</t>
        </is>
      </c>
      <c r="E60" s="5" t="inlineStr">
        <is>
          <t>17.050,00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=HYPERLINK("https://leilaoonline.com.br/lote/detalhe/90928", "256")</f>
      </c>
      <c r="B61" s="4" t="s">
        <f>=HYPERLINK("https://leilaoonline.com.br/lote/detalhe/90928", "veja o vídeo!! FIAT/UNO ELECTRONIC; 1995/1995; VERDE; GASOLINA - FUNCIONANDO")</f>
      </c>
      <c r="C61" s="4" t="inlineStr">
        <is>
          <t>Não vendido</t>
        </is>
      </c>
      <c r="D61" s="4" t="inlineStr">
        <is>
          <t>13</t>
        </is>
      </c>
      <c r="E61" s="5" t="inlineStr">
        <is>
          <t>4.900,00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=HYPERLINK("https://leilaoonline.com.br/lote/detalhe/90929", "260")</f>
      </c>
      <c r="B62" s="4" t="s">
        <f>=HYPERLINK("https://leilaoonline.com.br/lote/detalhe/90929", "veja o vídeo!! GM/KADETT IPANEMA GL; 1996/1997; FANTASIA; GASOLINA - FUNCIONANDO")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4.000,00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=HYPERLINK("https://leilaoonline.com.br/lote/detalhe/91816", "261")</f>
      </c>
      <c r="B63" s="4" t="s">
        <f>=HYPERLINK("https://leilaoonline.com.br/lote/detalhe/91816", "veja o vídeo!! VW/FUSCA 1500; 1972/1972; VERDE; GASOLINA - FUNCIONANDO")</f>
      </c>
      <c r="C63" s="4" t="inlineStr">
        <is>
          <t>Não vendido</t>
        </is>
      </c>
      <c r="D63" s="4" t="inlineStr">
        <is>
          <t>17</t>
        </is>
      </c>
      <c r="E63" s="5" t="inlineStr">
        <is>
          <t>3.400,00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=HYPERLINK("https://leilaoonline.com.br/lote/detalhe/90952", "311")</f>
      </c>
      <c r="B64" s="4" t="s">
        <f>=HYPERLINK("https://leilaoonline.com.br/lote/detalhe/90952", "PNEUS 205/55R16 91V")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450,00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=HYPERLINK("https://leilaoonline.com.br/lote/detalhe/90953", "312")</f>
      </c>
      <c r="B65" s="4" t="s">
        <f>=HYPERLINK("https://leilaoonline.com.br/lote/detalhe/90953", "4 RODAS ARO 17 COM 3 PNEUS")</f>
      </c>
      <c r="C65" s="4" t="inlineStr">
        <is>
          <t>Vendido</t>
        </is>
      </c>
      <c r="D65" s="4" t="inlineStr">
        <is>
          <t>9</t>
        </is>
      </c>
      <c r="E65" s="5" t="inlineStr">
        <is>
          <t>1.000,00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=HYPERLINK("https://leilaoonline.com.br/lote/detalhe/90950", "313")</f>
      </c>
      <c r="B66" s="4" t="s">
        <f>=HYPERLINK("https://leilaoonline.com.br/lote/detalhe/90950", "RODAS ARO 15")</f>
      </c>
      <c r="C66" s="4" t="inlineStr">
        <is>
          <t>Vendido</t>
        </is>
      </c>
      <c r="D66" s="4" t="inlineStr">
        <is>
          <t>5</t>
        </is>
      </c>
      <c r="E66" s="5" t="inlineStr">
        <is>
          <t>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=HYPERLINK("https://leilaoonline.com.br/lote/detalhe/91716", "314")</f>
      </c>
      <c r="B67" s="4" t="s">
        <f>=HYPERLINK("https://leilaoonline.com.br/lote/detalhe/91716", "JOGO DE RODAS PINGOS DAGUA WOLFSBURG ARO 17 COM PNEUS 195 40")</f>
      </c>
      <c r="C67" s="4" t="inlineStr">
        <is>
          <t>Não vendido</t>
        </is>
      </c>
      <c r="D67" s="4" t="inlineStr">
        <is>
          <t>11</t>
        </is>
      </c>
      <c r="E67" s="5" t="inlineStr">
        <is>
          <t>1.600,00</t>
        </is>
      </c>
      <c r="F6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2026-04-18T15:19:19.00Z</dcterms:created>
  <dc:creator>Tellks Tecnologia</dc:creator>
  <cp:revision>0</cp:revision>
</cp:coreProperties>
</file>