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84Ton Trilhos • Retroesc. • Tratores • Guindastes • Empilhad. 5Ton.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22/07/2021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=HYPERLINK("https://leilaoonline.com.br/lote/detalhe/90484", "001")</f>
      </c>
      <c r="B11" s="4" t="s">
        <f>=HYPERLINK("https://leilaoonline.com.br/lote/detalhe/90484", "veja o vídeo!! EMPILHADEIRA (7 TONELADAS); ANO 73; MOTOR DIESEL-MERCEDES; 6 CILINDROS; CÂMBIO MANUAL; FREIOS À AR; TORRE ALTA")</f>
      </c>
      <c r="C11" s="4" t="inlineStr">
        <is>
          <t>Vendido</t>
        </is>
      </c>
      <c r="D11" s="4" t="inlineStr">
        <is>
          <t>54</t>
        </is>
      </c>
      <c r="E11" s="5" t="inlineStr">
        <is>
          <t>46.500,00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=HYPERLINK("https://leilaoonline.com.br/lote/detalhe/90485", "002")</f>
      </c>
      <c r="B12" s="4" t="s">
        <f>=HYPERLINK("https://leilaoonline.com.br/lote/detalhe/90485", "veja o vídeo!! TRATOR VALMET; MOD. 85; ANO APROX. 1975.")</f>
      </c>
      <c r="C12" s="4" t="inlineStr">
        <is>
          <t>Não vendido</t>
        </is>
      </c>
      <c r="D12" s="4" t="inlineStr">
        <is>
          <t>54</t>
        </is>
      </c>
      <c r="E12" s="5" t="inlineStr">
        <is>
          <t>17.000,00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=HYPERLINK("https://leilaoonline.com.br/lote/detalhe/90957", "003")</f>
      </c>
      <c r="B13" s="4" t="s">
        <f>=HYPERLINK("https://leilaoonline.com.br/lote/detalhe/90957", "veja o vídeo!! RETROESCAVADEIRA CASE 580H ANO 83")</f>
      </c>
      <c r="C13" s="4" t="inlineStr">
        <is>
          <t>Vendido</t>
        </is>
      </c>
      <c r="D13" s="4" t="inlineStr">
        <is>
          <t>65</t>
        </is>
      </c>
      <c r="E13" s="5" t="inlineStr">
        <is>
          <t>42.000,00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=HYPERLINK("https://leilaoonline.com.br/lote/detalhe/91492", "004")</f>
      </c>
      <c r="B14" s="4" t="s">
        <f>=HYPERLINK("https://leilaoonline.com.br/lote/detalhe/91492", "TRATOR VALMET 62 ID.; CAFEEIRO; ANO 76")</f>
      </c>
      <c r="C14" s="4" t="inlineStr">
        <is>
          <t>Não vendido</t>
        </is>
      </c>
      <c r="D14" s="4" t="inlineStr">
        <is>
          <t>34</t>
        </is>
      </c>
      <c r="E14" s="5" t="inlineStr">
        <is>
          <t>29.500,00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=HYPERLINK("https://leilaoonline.com.br/lote/detalhe/91493", "005")</f>
      </c>
      <c r="B15" s="4" t="s">
        <f>=HYPERLINK("https://leilaoonline.com.br/lote/detalhe/91493", "TRATOR MASSEY FERGUSSON 265; ANO APROX. 78/80")</f>
      </c>
      <c r="C15" s="4" t="inlineStr">
        <is>
          <t>Não vendido</t>
        </is>
      </c>
      <c r="D15" s="4" t="inlineStr">
        <is>
          <t>36</t>
        </is>
      </c>
      <c r="E15" s="5" t="inlineStr">
        <is>
          <t>34.000,00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=HYPERLINK("https://leilaoonline.com.br/lote/detalhe/90478", "006")</f>
      </c>
      <c r="B16" s="4" t="s">
        <f>=HYPERLINK("https://leilaoonline.com.br/lote/detalhe/90478", "GUINDASTE BUCYRUS ERIE 12 TON.")</f>
      </c>
      <c r="C16" s="4" t="inlineStr">
        <is>
          <t>Vendido</t>
        </is>
      </c>
      <c r="D16" s="4" t="inlineStr">
        <is>
          <t>59</t>
        </is>
      </c>
      <c r="E16" s="5" t="inlineStr">
        <is>
          <t>47.100,00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=HYPERLINK("https://leilaoonline.com.br/lote/detalhe/91494", "007")</f>
      </c>
      <c r="B17" s="4" t="s">
        <f>=HYPERLINK("https://leilaoonline.com.br/lote/detalhe/91494", "TRATOR CBT; SEM ANO DE IDENTIFICAÇÃO; MOTOR MERCEDES")</f>
      </c>
      <c r="C17" s="4" t="inlineStr">
        <is>
          <t>Não vendido</t>
        </is>
      </c>
      <c r="D17" s="4" t="inlineStr">
        <is>
          <t>30</t>
        </is>
      </c>
      <c r="E17" s="5" t="inlineStr">
        <is>
          <t>10.500,00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=HYPERLINK("https://leilaoonline.com.br/lote/detalhe/91495", "008")</f>
      </c>
      <c r="B18" s="4" t="s">
        <f>=HYPERLINK("https://leilaoonline.com.br/lote/detalhe/91495", "TRATOR VALMET 60 ID.; ANO 71")</f>
      </c>
      <c r="C18" s="4" t="inlineStr">
        <is>
          <t>Não vendido</t>
        </is>
      </c>
      <c r="D18" s="4" t="inlineStr">
        <is>
          <t>33</t>
        </is>
      </c>
      <c r="E18" s="5" t="inlineStr">
        <is>
          <t>17.000,00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=HYPERLINK("https://leilaoonline.com.br/lote/detalhe/90481", "009")</f>
      </c>
      <c r="B19" s="4" t="s">
        <f>=HYPERLINK("https://leilaoonline.com.br/lote/detalhe/90481", "5 PÁS CARREGADEIRA, VOLVO L90F, CAT 962 G e 962 H")</f>
      </c>
      <c r="C19" s="4" t="inlineStr">
        <is>
          <t>Não vendido</t>
        </is>
      </c>
      <c r="D19" s="4" t="inlineStr">
        <is>
          <t>70</t>
        </is>
      </c>
      <c r="E19" s="5" t="inlineStr">
        <is>
          <t>129.500,00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=HYPERLINK("https://leilaoonline.com.br/lote/detalhe/90482", "010")</f>
      </c>
      <c r="B20" s="4" t="s">
        <f>=HYPERLINK("https://leilaoonline.com.br/lote/detalhe/90482", "BAÚ PARA CAMINHÃO TOCO")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2.750,00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=HYPERLINK("https://leilaoonline.com.br/lote/detalhe/90486", "011")</f>
      </c>
      <c r="B21" s="4" t="s">
        <f>=HYPERLINK("https://leilaoonline.com.br/lote/detalhe/90486", "veja o vídeo!! COLHEDORA 35/20; ANO 2011 - FUNCIONANDO")</f>
      </c>
      <c r="C21" s="4" t="inlineStr">
        <is>
          <t>Não vendido</t>
        </is>
      </c>
      <c r="D21" s="4" t="inlineStr">
        <is>
          <t>44</t>
        </is>
      </c>
      <c r="E21" s="5" t="inlineStr">
        <is>
          <t>65.000,00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=HYPERLINK("https://leilaoonline.com.br/lote/detalhe/91506", "012")</f>
      </c>
      <c r="B22" s="4" t="s">
        <f>=HYPERLINK("https://leilaoonline.com.br/lote/detalhe/91506", "TRATOR VALMET; MOD. 68; ANO 1985; SÉRIE PRATA; DIREÇÃO HIDRÁULICA; EMBREAGEM DUPLA")</f>
      </c>
      <c r="C22" s="4" t="inlineStr">
        <is>
          <t>Não vendido</t>
        </is>
      </c>
      <c r="D22" s="4" t="inlineStr">
        <is>
          <t>57</t>
        </is>
      </c>
      <c r="E22" s="5" t="inlineStr">
        <is>
          <t>40.000,00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=HYPERLINK("https://leilaoonline.com.br/lote/detalhe/91551", "014")</f>
      </c>
      <c r="B23" s="4" t="s">
        <f>=HYPERLINK("https://leilaoonline.com.br/lote/detalhe/91551", "TRATOR AGRALE 4200; ANO 1982; ACOMPANHA GRADE NIVELADORA E ARADO COM 2 DISCOS REVERSÍVEL")</f>
      </c>
      <c r="C23" s="4" t="inlineStr">
        <is>
          <t>Não vendido</t>
        </is>
      </c>
      <c r="D23" s="4" t="inlineStr">
        <is>
          <t>49</t>
        </is>
      </c>
      <c r="E23" s="5" t="inlineStr">
        <is>
          <t>14.250,00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=HYPERLINK("https://leilaoonline.com.br/lote/detalhe/90479", "016")</f>
      </c>
      <c r="B24" s="4" t="s">
        <f>=HYPERLINK("https://leilaoonline.com.br/lote/detalhe/90479", "veja o vídeo!! TRATOR MASSEY FERGUSSON 65X; ANO 1973; 3 MARCHAS")</f>
      </c>
      <c r="C24" s="4" t="inlineStr">
        <is>
          <t>Vendido</t>
        </is>
      </c>
      <c r="D24" s="4" t="inlineStr">
        <is>
          <t>84</t>
        </is>
      </c>
      <c r="E24" s="5" t="inlineStr">
        <is>
          <t>23.900,00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=HYPERLINK("https://leilaoonline.com.br/lote/detalhe/90480", "017")</f>
      </c>
      <c r="B25" s="4" t="s">
        <f>=HYPERLINK("https://leilaoonline.com.br/lote/detalhe/90480", "veja o vídeo!! TRATOR CASE; 2010 - FUNCIONANDO")</f>
      </c>
      <c r="C25" s="4" t="inlineStr">
        <is>
          <t>Não vendido</t>
        </is>
      </c>
      <c r="D25" s="4" t="inlineStr">
        <is>
          <t>71</t>
        </is>
      </c>
      <c r="E25" s="5" t="inlineStr">
        <is>
          <t>111.500,00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=HYPERLINK("https://leilaoonline.com.br/lote/detalhe/90483", "018")</f>
      </c>
      <c r="B26" s="4" t="s">
        <f>=HYPERLINK("https://leilaoonline.com.br/lote/detalhe/90483", "GUINCHO DE CABO PARA 7.500 TONELADAS; ANO 2018; MARCA RODOMUNCK; GRM 30.000 4 HASTES HIDRÁULICAS E 3 HASTES MECÂNICAS")</f>
      </c>
      <c r="C26" s="4" t="inlineStr">
        <is>
          <t>Vendido</t>
        </is>
      </c>
      <c r="D26" s="4" t="inlineStr">
        <is>
          <t>66</t>
        </is>
      </c>
      <c r="E26" s="5" t="inlineStr">
        <is>
          <t>130.000,00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=HYPERLINK("https://leilaoonline.com.br/lote/detalhe/90492", "020")</f>
      </c>
      <c r="B27" s="4" t="s">
        <f>=HYPERLINK("https://leilaoonline.com.br/lote/detalhe/90492", "veja o vídeo!! GERADOR DE 375 KVA MOTOR ESCANIA - FUNCIONANDO")</f>
      </c>
      <c r="C27" s="4" t="inlineStr">
        <is>
          <t>Não vendido</t>
        </is>
      </c>
      <c r="D27" s="4" t="inlineStr">
        <is>
          <t>114</t>
        </is>
      </c>
      <c r="E27" s="5" t="inlineStr">
        <is>
          <t>45.750,00</t>
        </is>
      </c>
      <c r="F27" s="4" t="inlineStr">
        <is>
          <t>550.00</t>
        </is>
      </c>
    </row>
    <row collapsed="false" customFormat="false" customHeight="false" hidden="false" ht="12.1" outlineLevel="0" r="28">
      <c r="A28" s="5" t="s">
        <f>=HYPERLINK("https://leilaoonline.com.br/lote/detalhe/90493", "021")</f>
      </c>
      <c r="B28" s="4" t="s">
        <f>=HYPERLINK("https://leilaoonline.com.br/lote/detalhe/90493", "3 ROÇADEIRAS TIPO TRITON; LATERAL DE 1.8M ARTICULADA POR PISTÃO; MARCA HERDER; ANO 2014")</f>
      </c>
      <c r="C28" s="4" t="inlineStr">
        <is>
          <t>Não vendido</t>
        </is>
      </c>
      <c r="D28" s="4" t="inlineStr">
        <is>
          <t>45</t>
        </is>
      </c>
      <c r="E28" s="5" t="inlineStr">
        <is>
          <t>12.000,00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=HYPERLINK("https://leilaoonline.com.br/lote/detalhe/90494", "022")</f>
      </c>
      <c r="B29" s="4" t="s">
        <f>=HYPERLINK("https://leilaoonline.com.br/lote/detalhe/90494", "TRATOR MASSEY FERGUSSON 95X; ANO 70")</f>
      </c>
      <c r="C29" s="4" t="inlineStr">
        <is>
          <t>Não vendido</t>
        </is>
      </c>
      <c r="D29" s="4" t="inlineStr">
        <is>
          <t>51</t>
        </is>
      </c>
      <c r="E29" s="5" t="inlineStr">
        <is>
          <t>17.750,00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=HYPERLINK("https://leilaoonline.com.br/lote/detalhe/90495", "023")</f>
      </c>
      <c r="B30" s="4" t="s">
        <f>=HYPERLINK("https://leilaoonline.com.br/lote/detalhe/90495", "TRATOR MASSEY FERGUSSON 65X; ANO 73; 3 MARCHAS")</f>
      </c>
      <c r="C30" s="4" t="inlineStr">
        <is>
          <t>Não vendido</t>
        </is>
      </c>
      <c r="D30" s="4" t="inlineStr">
        <is>
          <t>43</t>
        </is>
      </c>
      <c r="E30" s="5" t="inlineStr">
        <is>
          <t>23.000,00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=HYPERLINK("https://leilaoonline.com.br/lote/detalhe/90488", "025")</f>
      </c>
      <c r="B31" s="4" t="s">
        <f>=HYPERLINK("https://leilaoonline.com.br/lote/detalhe/90488", "30 DORMENTES DE LINHA DE TREM DE 2.4M")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2.250,00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=HYPERLINK("https://leilaoonline.com.br/lote/detalhe/90489", "026")</f>
      </c>
      <c r="B32" s="4" t="s">
        <f>=HYPERLINK("https://leilaoonline.com.br/lote/detalhe/90489", "MOTOR MWM; TURBINADO; 6 CILINDROS; COM BOMBA KSB 100/4")</f>
      </c>
      <c r="C32" s="4" t="inlineStr">
        <is>
          <t>Não vendido</t>
        </is>
      </c>
      <c r="D32" s="4" t="inlineStr">
        <is>
          <t>21</t>
        </is>
      </c>
      <c r="E32" s="5" t="inlineStr">
        <is>
          <t>16.500,00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=HYPERLINK("https://leilaoonline.com.br/lote/detalhe/90491", "028")</f>
      </c>
      <c r="B33" s="4" t="s">
        <f>=HYPERLINK("https://leilaoonline.com.br/lote/detalhe/90491", "veja o vídeo!! 1 GRUA DE 2 TORRES DE 12 METROS E 38 PEÇAS DE 3 METROS")</f>
      </c>
      <c r="C33" s="4" t="inlineStr">
        <is>
          <t>Não vendido</t>
        </is>
      </c>
      <c r="D33" s="4" t="inlineStr">
        <is>
          <t>15</t>
        </is>
      </c>
      <c r="E33" s="5" t="inlineStr">
        <is>
          <t>7.500,00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=HYPERLINK("https://leilaoonline.com.br/lote/detalhe/90490", "029")</f>
      </c>
      <c r="B34" s="4" t="s">
        <f>=HYPERLINK("https://leilaoonline.com.br/lote/detalhe/90490", "BRITADOR 80/50")</f>
      </c>
      <c r="C34" s="4" t="inlineStr">
        <is>
          <t>Não vendido</t>
        </is>
      </c>
      <c r="D34" s="4" t="inlineStr">
        <is>
          <t>10</t>
        </is>
      </c>
      <c r="E34" s="5" t="inlineStr">
        <is>
          <t>35.000,00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=HYPERLINK("https://leilaoonline.com.br/lote/detalhe/90496", "031")</f>
      </c>
      <c r="B35" s="4" t="s">
        <f>=HYPERLINK("https://leilaoonline.com.br/lote/detalhe/90496", "RETROESCAVADEIRA MASSEY FERGUSSON MF 86HS; ANO 94")</f>
      </c>
      <c r="C35" s="4" t="inlineStr">
        <is>
          <t>Vendido</t>
        </is>
      </c>
      <c r="D35" s="4" t="inlineStr">
        <is>
          <t>62</t>
        </is>
      </c>
      <c r="E35" s="5" t="inlineStr">
        <is>
          <t>52.500,00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=HYPERLINK("https://leilaoonline.com.br/lote/detalhe/90497", "032")</f>
      </c>
      <c r="B36" s="4" t="s">
        <f>=HYPERLINK("https://leilaoonline.com.br/lote/detalhe/90497", "TRATOR VALMET 62 ID; ANO 1973")</f>
      </c>
      <c r="C36" s="4" t="inlineStr">
        <is>
          <t>Não vendido</t>
        </is>
      </c>
      <c r="D36" s="4" t="inlineStr">
        <is>
          <t>13</t>
        </is>
      </c>
      <c r="E36" s="5" t="inlineStr">
        <is>
          <t>15.000,00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=HYPERLINK("https://leilaoonline.com.br/lote/detalhe/90499", "034")</f>
      </c>
      <c r="B37" s="4" t="s">
        <f>=HYPERLINK("https://leilaoonline.com.br/lote/detalhe/90499", "RETROESCAVADEIRA FIATALLIS; ANO 1994")</f>
      </c>
      <c r="C37" s="4" t="inlineStr">
        <is>
          <t>Não vendido</t>
        </is>
      </c>
      <c r="D37" s="4" t="inlineStr">
        <is>
          <t>20</t>
        </is>
      </c>
      <c r="E37" s="5" t="inlineStr">
        <is>
          <t>47.250,00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=HYPERLINK("https://leilaoonline.com.br/lote/detalhe/90500", "035")</f>
      </c>
      <c r="B38" s="4" t="s">
        <f>=HYPERLINK("https://leilaoonline.com.br/lote/detalhe/90500", "TRATOR VALMET 85 ID.; ANO 1975")</f>
      </c>
      <c r="C38" s="4" t="inlineStr">
        <is>
          <t>Não vendido</t>
        </is>
      </c>
      <c r="D38" s="4" t="inlineStr">
        <is>
          <t>25</t>
        </is>
      </c>
      <c r="E38" s="5" t="inlineStr">
        <is>
          <t>23.500,00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=HYPERLINK("https://leilaoonline.com.br/lote/detalhe/90502", "036")</f>
      </c>
      <c r="B39" s="4" t="s">
        <f>=HYPERLINK("https://leilaoonline.com.br/lote/detalhe/90502", "IMPLEMENTOS (2 SUBSOLADORES DE 1 HASTE; 1 DISCADOR DE 2 RUAS; 1 DESFIBRADEIRA SEM MOTORR")</f>
      </c>
      <c r="C39" s="4" t="inlineStr">
        <is>
          <t>Não vendido</t>
        </is>
      </c>
      <c r="D39" s="4" t="inlineStr">
        <is>
          <t>11</t>
        </is>
      </c>
      <c r="E39" s="5" t="inlineStr">
        <is>
          <t>3.250,00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=HYPERLINK("https://leilaoonline.com.br/lote/detalhe/90509", "038")</f>
      </c>
      <c r="B40" s="4" t="s">
        <f>=HYPERLINK("https://leilaoonline.com.br/lote/detalhe/90509", "TRATOR FORD; MODELO 6610; 4X4; ANO 1986")</f>
      </c>
      <c r="C40" s="4" t="inlineStr">
        <is>
          <t>Vendido</t>
        </is>
      </c>
      <c r="D40" s="4" t="inlineStr">
        <is>
          <t>89</t>
        </is>
      </c>
      <c r="E40" s="5" t="inlineStr">
        <is>
          <t>65.450,00</t>
        </is>
      </c>
      <c r="F40" s="4" t="inlineStr">
        <is>
          <t>550.00</t>
        </is>
      </c>
    </row>
    <row collapsed="false" customFormat="false" customHeight="false" hidden="false" ht="12.1" outlineLevel="0" r="41">
      <c r="A41" s="5" t="s">
        <f>=HYPERLINK("https://leilaoonline.com.br/lote/detalhe/90501", "039")</f>
      </c>
      <c r="B41" s="4" t="s">
        <f>=HYPERLINK("https://leilaoonline.com.br/lote/detalhe/90501", "COLHEITADEIRA MF 3640 ANO 1985 COM BOCA DE MILHO")</f>
      </c>
      <c r="C41" s="4" t="inlineStr">
        <is>
          <t>Vendido</t>
        </is>
      </c>
      <c r="D41" s="4" t="inlineStr">
        <is>
          <t>13</t>
        </is>
      </c>
      <c r="E41" s="5" t="inlineStr">
        <is>
          <t>17.800,00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=HYPERLINK("https://leilaoonline.com.br/lote/detalhe/90512", "041")</f>
      </c>
      <c r="B42" s="4" t="s">
        <f>=HYPERLINK("https://leilaoonline.com.br/lote/detalhe/90512", "RECOLHEDORA DE FEIJÃO; MARCA MIAC")</f>
      </c>
      <c r="C42" s="4" t="inlineStr">
        <is>
          <t>Não vendido</t>
        </is>
      </c>
      <c r="D42" s="4" t="inlineStr">
        <is>
          <t>21</t>
        </is>
      </c>
      <c r="E42" s="5" t="inlineStr">
        <is>
          <t>14.000,00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=HYPERLINK("https://leilaoonline.com.br/lote/detalhe/90504", "042")</f>
      </c>
      <c r="B43" s="4" t="s">
        <f>=HYPERLINK("https://leilaoonline.com.br/lote/detalhe/90504", "TRATOR CBT 1000; ANO 1972 - FUNCIONANDO")</f>
      </c>
      <c r="C43" s="4" t="inlineStr">
        <is>
          <t>Não vendido</t>
        </is>
      </c>
      <c r="D43" s="4" t="inlineStr">
        <is>
          <t>38</t>
        </is>
      </c>
      <c r="E43" s="5" t="inlineStr">
        <is>
          <t>14.250,00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=HYPERLINK("https://leilaoonline.com.br/lote/detalhe/90505", "043")</f>
      </c>
      <c r="B44" s="4" t="s">
        <f>=HYPERLINK("https://leilaoonline.com.br/lote/detalhe/90505", "veja o vídeo!! TRATOR AGRALE; MOD. 4300; ANO 1986 - FUNCIONANDO")</f>
      </c>
      <c r="C44" s="4" t="inlineStr">
        <is>
          <t>Não vendido</t>
        </is>
      </c>
      <c r="D44" s="4" t="inlineStr">
        <is>
          <t>43</t>
        </is>
      </c>
      <c r="E44" s="5" t="inlineStr">
        <is>
          <t>16.000,00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=HYPERLINK("https://leilaoonline.com.br/lote/detalhe/90507", "046")</f>
      </c>
      <c r="B45" s="4" t="s">
        <f>=HYPERLINK("https://leilaoonline.com.br/lote/detalhe/90507", "TRATOR VALMET; MODELO 78; ANO 1984/85; COM DUPLA EMBREAGEM - FUNCIONANDO")</f>
      </c>
      <c r="C45" s="4" t="inlineStr">
        <is>
          <t>Não vendido</t>
        </is>
      </c>
      <c r="D45" s="4" t="inlineStr">
        <is>
          <t>58</t>
        </is>
      </c>
      <c r="E45" s="5" t="inlineStr">
        <is>
          <t>37.500,00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=HYPERLINK("https://leilaoonline.com.br/lote/detalhe/90513", "047")</f>
      </c>
      <c r="B46" s="4" t="s">
        <f>=HYPERLINK("https://leilaoonline.com.br/lote/detalhe/90513", "ESCARIFICADOR; 5 HASTES; LARGO")</f>
      </c>
      <c r="C46" s="4" t="inlineStr">
        <is>
          <t>Não vendido</t>
        </is>
      </c>
      <c r="D46" s="4" t="inlineStr">
        <is>
          <t>14</t>
        </is>
      </c>
      <c r="E46" s="5" t="inlineStr">
        <is>
          <t>2.950,00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=HYPERLINK("https://leilaoonline.com.br/lote/detalhe/90514", "048")</f>
      </c>
      <c r="B47" s="4" t="s">
        <f>=HYPERLINK("https://leilaoonline.com.br/lote/detalhe/90514", "GRADE ARADORA; 20 DISCOS X 26; TRANSPORTE NO HIDRÁULICO")</f>
      </c>
      <c r="C47" s="4" t="inlineStr">
        <is>
          <t>Não vendido</t>
        </is>
      </c>
      <c r="D47" s="4" t="inlineStr">
        <is>
          <t>11</t>
        </is>
      </c>
      <c r="E47" s="5" t="inlineStr">
        <is>
          <t>2.500,00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=HYPERLINK("https://leilaoonline.com.br/lote/detalhe/90515", "049")</f>
      </c>
      <c r="B48" s="4" t="s">
        <f>=HYPERLINK("https://leilaoonline.com.br/lote/detalhe/90515", "GRADE ARADORA; 14 DISCOS X 26")</f>
      </c>
      <c r="C48" s="4" t="inlineStr">
        <is>
          <t>Não vendido</t>
        </is>
      </c>
      <c r="D48" s="4" t="inlineStr">
        <is>
          <t>5</t>
        </is>
      </c>
      <c r="E48" s="5" t="inlineStr">
        <is>
          <t>4.000,00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=HYPERLINK("https://leilaoonline.com.br/lote/detalhe/90503", "050")</f>
      </c>
      <c r="B49" s="4" t="s">
        <f>=HYPERLINK("https://leilaoonline.com.br/lote/detalhe/90503", "FURAKAWA RACK ABERTO ENTERPRISE 45U")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=HYPERLINK("https://leilaoonline.com.br/lote/detalhe/90510", "051")</f>
      </c>
      <c r="B50" s="4" t="s">
        <f>=HYPERLINK("https://leilaoonline.com.br/lote/detalhe/90510", "100 TONELADAS DE ANDAIME (PREÇO POR KG)")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3,90</t>
        </is>
      </c>
      <c r="F50" s="4" t="inlineStr">
        <is>
          <t>0.10</t>
        </is>
      </c>
    </row>
    <row collapsed="false" customFormat="false" customHeight="false" hidden="false" ht="12.1" outlineLevel="0" r="51">
      <c r="A51" s="5" t="s">
        <f>=HYPERLINK("https://leilaoonline.com.br/lote/detalhe/90511", "052")</f>
      </c>
      <c r="B51" s="4" t="s">
        <f>=HYPERLINK("https://leilaoonline.com.br/lote/detalhe/90511", "100 TONELADAS DE ANDAIME (PREÇO POR KG)")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3,90</t>
        </is>
      </c>
      <c r="F51" s="4" t="inlineStr">
        <is>
          <t>0.10</t>
        </is>
      </c>
    </row>
    <row collapsed="false" customFormat="false" customHeight="false" hidden="false" ht="12.1" outlineLevel="0" r="52">
      <c r="A52" s="5" t="s">
        <f>=HYPERLINK("https://leilaoonline.com.br/lote/detalhe/90516", "053")</f>
      </c>
      <c r="B52" s="4" t="s">
        <f>=HYPERLINK("https://leilaoonline.com.br/lote/detalhe/90516", "100 TONELADAS DE ANDAIME (PREÇO POR KG)")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3,90</t>
        </is>
      </c>
      <c r="F52" s="4" t="inlineStr">
        <is>
          <t>0.10</t>
        </is>
      </c>
    </row>
    <row collapsed="false" customFormat="false" customHeight="false" hidden="false" ht="12.1" outlineLevel="0" r="53">
      <c r="A53" s="5" t="s">
        <f>=HYPERLINK("https://leilaoonline.com.br/lote/detalhe/90517", "054")</f>
      </c>
      <c r="B53" s="4" t="s">
        <f>=HYPERLINK("https://leilaoonline.com.br/lote/detalhe/90517", "100 TONELADAS DE ANDAIME (PREÇO POR KG)")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3,90</t>
        </is>
      </c>
      <c r="F53" s="4" t="inlineStr">
        <is>
          <t>0.10</t>
        </is>
      </c>
    </row>
    <row collapsed="false" customFormat="false" customHeight="false" hidden="false" ht="12.1" outlineLevel="0" r="54">
      <c r="A54" s="5" t="s">
        <f>=HYPERLINK("https://leilaoonline.com.br/lote/detalhe/91552", "055")</f>
      </c>
      <c r="B54" s="4" t="s">
        <f>=HYPERLINK("https://leilaoonline.com.br/lote/detalhe/91552", "JETBOOD 5 LUGARES, ANO 2013 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50.000,00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=HYPERLINK("https://leilaoonline.com.br/lote/detalhe/90518", "173")</f>
      </c>
      <c r="B55" s="4" t="s">
        <f>=HYPERLINK("https://leilaoonline.com.br/lote/detalhe/90518", "APROX. 84 TONELADAS TRILHO TR57 VENDA POR KILO (TAM. VARIADOS)")</f>
      </c>
      <c r="C55" s="4" t="inlineStr">
        <is>
          <t>Vendido</t>
        </is>
      </c>
      <c r="D55" s="4" t="inlineStr">
        <is>
          <t>38</t>
        </is>
      </c>
      <c r="E55" s="5" t="inlineStr">
        <is>
          <t>4,15</t>
        </is>
      </c>
      <c r="F55" s="4" t="inlineStr">
        <is>
          <t>0.05</t>
        </is>
      </c>
    </row>
    <row collapsed="false" customFormat="false" customHeight="false" hidden="false" ht="12.1" outlineLevel="0" r="56">
      <c r="A56" s="5" t="s">
        <f>=HYPERLINK("https://leilaoonline.com.br/lote/detalhe/90519", "174")</f>
      </c>
      <c r="B56" s="4" t="s">
        <f>=HYPERLINK("https://leilaoonline.com.br/lote/detalhe/90519", "APROX. 42 TONELADAS TRILHO TR57 VENDA POR KILO (TAM. VARIADOS)")</f>
      </c>
      <c r="C56" s="4" t="inlineStr">
        <is>
          <t>Não vendido</t>
        </is>
      </c>
      <c r="D56" s="4" t="inlineStr">
        <is>
          <t>47</t>
        </is>
      </c>
      <c r="E56" s="5" t="inlineStr">
        <is>
          <t>4,15</t>
        </is>
      </c>
      <c r="F56" s="4" t="inlineStr">
        <is>
          <t>0.05</t>
        </is>
      </c>
    </row>
    <row collapsed="false" customFormat="false" customHeight="false" hidden="false" ht="12.1" outlineLevel="0" r="57">
      <c r="A57" s="5" t="s">
        <f>=HYPERLINK("https://leilaoonline.com.br/lote/detalhe/90520", "175")</f>
      </c>
      <c r="B57" s="4" t="s">
        <f>=HYPERLINK("https://leilaoonline.com.br/lote/detalhe/90520", "APROX. 42 TONELADAS TRILHO TR57 VENDA POR KILO (TAM. VARIADOS)")</f>
      </c>
      <c r="C57" s="4" t="inlineStr">
        <is>
          <t>Não vendido</t>
        </is>
      </c>
      <c r="D57" s="4" t="inlineStr">
        <is>
          <t>44</t>
        </is>
      </c>
      <c r="E57" s="5" t="inlineStr">
        <is>
          <t>4,10</t>
        </is>
      </c>
      <c r="F57" s="4" t="inlineStr">
        <is>
          <t>0.05</t>
        </is>
      </c>
    </row>
    <row collapsed="false" customFormat="false" customHeight="false" hidden="false" ht="12.1" outlineLevel="0" r="58">
      <c r="A58" s="5" t="s">
        <f>=HYPERLINK("https://leilaoonline.com.br/lote/detalhe/90521", "176")</f>
      </c>
      <c r="B58" s="4" t="s">
        <f>=HYPERLINK("https://leilaoonline.com.br/lote/detalhe/90521", "8 PISTÕES MEDIDAS DIVERSAS")</f>
      </c>
      <c r="C58" s="4" t="inlineStr">
        <is>
          <t>Não vendido</t>
        </is>
      </c>
      <c r="D58" s="4" t="inlineStr">
        <is>
          <t>9</t>
        </is>
      </c>
      <c r="E58" s="5" t="inlineStr">
        <is>
          <t>3.250,00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=HYPERLINK("https://leilaoonline.com.br/lote/detalhe/90522", "177")</f>
      </c>
      <c r="B59" s="4" t="s">
        <f>=HYPERLINK("https://leilaoonline.com.br/lote/detalhe/90522", "1 LAVADORA DE PEÇAS INDUSTRIAL SUBRA")</f>
      </c>
      <c r="C59" s="4" t="inlineStr">
        <is>
          <t>Não vendido</t>
        </is>
      </c>
      <c r="D59" s="4" t="inlineStr">
        <is>
          <t>4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=HYPERLINK("https://leilaoonline.com.br/lote/detalhe/90523", "178")</f>
      </c>
      <c r="B60" s="4" t="s">
        <f>=HYPERLINK("https://leilaoonline.com.br/lote/detalhe/90523", "4 BOMBAS ABS TIPO AF 550-8W3 - 75 HP 60 HZ")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25.000,00</t>
        </is>
      </c>
      <c r="F60" s="4" t="inlineStr">
        <is>
          <t>1500.00</t>
        </is>
      </c>
    </row>
    <row collapsed="false" customFormat="false" customHeight="false" hidden="false" ht="12.1" outlineLevel="0" r="61">
      <c r="A61" s="5" t="s">
        <f>=HYPERLINK("https://leilaoonline.com.br/lote/detalhe/90524", "179")</f>
      </c>
      <c r="B61" s="4" t="s">
        <f>=HYPERLINK("https://leilaoonline.com.br/lote/detalhe/90524", "15 BOMBAS FLYGT (VER PLAQUETA NA FOTO)")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35.000,00</t>
        </is>
      </c>
      <c r="F61" s="4" t="inlineStr">
        <is>
          <t>1500.00</t>
        </is>
      </c>
    </row>
    <row collapsed="false" customFormat="false" customHeight="false" hidden="false" ht="12.1" outlineLevel="0" r="62">
      <c r="A62" s="5" t="s">
        <f>=HYPERLINK("https://leilaoonline.com.br/lote/detalhe/90525", "180")</f>
      </c>
      <c r="B62" s="4" t="s">
        <f>=HYPERLINK("https://leilaoonline.com.br/lote/detalhe/90525", "5 BOMBAS KSB TIPO KRTK 350 - 420 / 806 UG 112HP")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25.000,00</t>
        </is>
      </c>
      <c r="F62" s="4" t="inlineStr">
        <is>
          <t>1500.00</t>
        </is>
      </c>
    </row>
    <row collapsed="false" customFormat="false" customHeight="false" hidden="false" ht="12.1" outlineLevel="0" r="63">
      <c r="A63" s="5" t="s">
        <f>=HYPERLINK("https://leilaoonline.com.br/lote/detalhe/90526", "181")</f>
      </c>
      <c r="B63" s="4" t="s">
        <f>=HYPERLINK("https://leilaoonline.com.br/lote/detalhe/90526", "9 BOMBAS FLYGT (VER PLAQUETA NA FOTO)")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25.000,00</t>
        </is>
      </c>
      <c r="F63" s="4" t="inlineStr">
        <is>
          <t>1500.00</t>
        </is>
      </c>
    </row>
    <row collapsed="false" customFormat="false" customHeight="false" hidden="false" ht="12.1" outlineLevel="0" r="64">
      <c r="A64" s="5" t="s">
        <f>=HYPERLINK("https://leilaoonline.com.br/lote/detalhe/90527", "183")</f>
      </c>
      <c r="B64" s="4" t="s">
        <f>=HYPERLINK("https://leilaoonline.com.br/lote/detalhe/90527", "EMPILHADEIRA A GÁS YALE")</f>
      </c>
      <c r="C64" s="4" t="inlineStr">
        <is>
          <t>Não vendido</t>
        </is>
      </c>
      <c r="D64" s="4" t="inlineStr">
        <is>
          <t>28</t>
        </is>
      </c>
      <c r="E64" s="5" t="inlineStr">
        <is>
          <t>14.500,00</t>
        </is>
      </c>
      <c r="F6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2026-08-28T04:05:17.00Z</dcterms:created>
  <dc:creator>Tellks Tecnologia</dc:creator>
  <cp:revision>0</cp:revision>
</cp:coreProperties>
</file>