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Jetta • HR-V 18 • Volare 09 • Jeep Cherokee • H. Fit 16 • Doblo • Fox • Tucson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19/08/2020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=HYPERLINK("https://leilaoonline.com.br/lote/detalhe/58718", "084")</f>
      </c>
      <c r="B11" s="4" t="s">
        <f>=HYPERLINK("https://leilaoonline.com.br/lote/detalhe/58718", "I; IVECO FIATDAI. 3510B; 1999/1999; BRANCA; DIESEL - FUNCIONANDO")</f>
      </c>
      <c r="C11" s="4" t="inlineStr">
        <is>
          <t>Vendido</t>
        </is>
      </c>
      <c r="D11" s="4" t="inlineStr">
        <is>
          <t>31</t>
        </is>
      </c>
      <c r="E11" s="5" t="inlineStr">
        <is>
          <t>30.000,00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=HYPERLINK("https://leilaoonline.com.br/lote/detalhe/58663", "085")</f>
      </c>
      <c r="B12" s="4" t="s">
        <f>=HYPERLINK("https://leilaoonline.com.br/lote/detalhe/58663", "HONDA FIT LX; 2010/2010; PRETA; ALCO./GASOL. - FUNCIONANDO")</f>
      </c>
      <c r="C12" s="4" t="inlineStr">
        <is>
          <t>Não vendido</t>
        </is>
      </c>
      <c r="D12" s="4" t="inlineStr">
        <is>
          <t>16</t>
        </is>
      </c>
      <c r="E12" s="5" t="inlineStr">
        <is>
          <t>17.750,00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=HYPERLINK("https://leilaoonline.com.br/lote/detalhe/58662", "086")</f>
      </c>
      <c r="B13" s="4" t="s">
        <f>=HYPERLINK("https://leilaoonline.com.br/lote/detalhe/58662", "TOYOTA ETIOS HB X; 2014/2015; AZUL; ALCO./GASOL. - FUNCIONANDO")</f>
      </c>
      <c r="C13" s="4" t="inlineStr">
        <is>
          <t>Vendido</t>
        </is>
      </c>
      <c r="D13" s="4" t="inlineStr">
        <is>
          <t>33</t>
        </is>
      </c>
      <c r="E13" s="5" t="inlineStr">
        <is>
          <t>23.000,00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=HYPERLINK("https://leilaoonline.com.br/lote/detalhe/58660", "087")</f>
      </c>
      <c r="B14" s="4" t="s">
        <f>=HYPERLINK("https://leilaoonline.com.br/lote/detalhe/58660", "JET SKI; BOMBARDIER; Xp800 - FUNCIONANDO")</f>
      </c>
      <c r="C14" s="4" t="inlineStr">
        <is>
          <t>Não vendido</t>
        </is>
      </c>
      <c r="D14" s="4" t="inlineStr">
        <is>
          <t>30</t>
        </is>
      </c>
      <c r="E14" s="5" t="inlineStr">
        <is>
          <t>10.250,00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=HYPERLINK("https://leilaoonline.com.br/lote/detalhe/58659", "088")</f>
      </c>
      <c r="B15" s="4" t="s">
        <f>=HYPERLINK("https://leilaoonline.com.br/lote/detalhe/58659", "VW; SAVEIRO 1.8; 2000/2000; BRANCA; GASOLINA - FUNCIONANDO - RODAS E SUSPENSÃO LEGALIZADAS")</f>
      </c>
      <c r="C15" s="4" t="inlineStr">
        <is>
          <t>Não vendido</t>
        </is>
      </c>
      <c r="D15" s="4" t="inlineStr">
        <is>
          <t>12</t>
        </is>
      </c>
      <c r="E15" s="5" t="inlineStr">
        <is>
          <t>14.000,00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=HYPERLINK("https://leilaoonline.com.br/lote/detalhe/58658", "089")</f>
      </c>
      <c r="B16" s="4" t="s">
        <f>=HYPERLINK("https://leilaoonline.com.br/lote/detalhe/58658", "HYUNDAI; HR HDB; 2007/2008; BRANCA; DIESEL - FUNCIONANDO")</f>
      </c>
      <c r="C16" s="4" t="inlineStr">
        <is>
          <t>Não vendido</t>
        </is>
      </c>
      <c r="D16" s="4" t="inlineStr">
        <is>
          <t>18</t>
        </is>
      </c>
      <c r="E16" s="5" t="inlineStr">
        <is>
          <t>25.700,00</t>
        </is>
      </c>
      <c r="F16" s="4" t="inlineStr">
        <is>
          <t>550.00</t>
        </is>
      </c>
    </row>
    <row collapsed="false" customFormat="false" customHeight="false" hidden="false" ht="12.1" outlineLevel="0" r="17">
      <c r="A17" s="5" t="s">
        <f>=HYPERLINK("https://leilaoonline.com.br/lote/detalhe/58657", "090")</f>
      </c>
      <c r="B17" s="4" t="s">
        <f>=HYPERLINK("https://leilaoonline.com.br/lote/detalhe/58657", "I; M BENZ 313CDI SPRINTERM; 2011/2012; BRANCA; DIESEL - FUNCIONANDO - CAT. ALUGUEL")</f>
      </c>
      <c r="C17" s="4" t="inlineStr">
        <is>
          <t>Não vendido</t>
        </is>
      </c>
      <c r="D17" s="4" t="inlineStr">
        <is>
          <t>39</t>
        </is>
      </c>
      <c r="E17" s="5" t="inlineStr">
        <is>
          <t>48.700,00</t>
        </is>
      </c>
      <c r="F17" s="4" t="inlineStr">
        <is>
          <t>1150.00</t>
        </is>
      </c>
    </row>
    <row collapsed="false" customFormat="false" customHeight="false" hidden="false" ht="12.1" outlineLevel="0" r="18">
      <c r="A18" s="5" t="s">
        <f>=HYPERLINK("https://leilaoonline.com.br/lote/detalhe/58575", "091")</f>
      </c>
      <c r="B18" s="4" t="s">
        <f>=HYPERLINK("https://leilaoonline.com.br/lote/detalhe/58575", "HYUNDAI TUCSON GL; 2008/2009; PRETA; GASOLINA - FUNCIONANDO")</f>
      </c>
      <c r="C18" s="4" t="inlineStr">
        <is>
          <t>Não vendido</t>
        </is>
      </c>
      <c r="D18" s="4" t="inlineStr">
        <is>
          <t>30</t>
        </is>
      </c>
      <c r="E18" s="5" t="inlineStr">
        <is>
          <t>16.750,00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=HYPERLINK("https://leilaoonline.com.br/lote/detalhe/58574", "092")</f>
      </c>
      <c r="B19" s="4" t="s">
        <f>=HYPERLINK("https://leilaoonline.com.br/lote/detalhe/58574", "CHEVROLET; CRUZE LT NB; 2011/2012; PRATA; ALCO./GASOL - FUNCIONANDO")</f>
      </c>
      <c r="C19" s="4" t="inlineStr">
        <is>
          <t>Não vendido</t>
        </is>
      </c>
      <c r="D19" s="4" t="inlineStr">
        <is>
          <t>19</t>
        </is>
      </c>
      <c r="E19" s="5" t="inlineStr">
        <is>
          <t>29.000,00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=HYPERLINK("https://leilaoonline.com.br/lote/detalhe/58573", "093")</f>
      </c>
      <c r="B20" s="4" t="s">
        <f>=HYPERLINK("https://leilaoonline.com.br/lote/detalhe/58573", "I; NISSAN VERSA 16SV 2013/2014, ALCO./GASOL., PRATA - FUNCIONANDO")</f>
      </c>
      <c r="C20" s="4" t="inlineStr">
        <is>
          <t>Não vendido</t>
        </is>
      </c>
      <c r="D20" s="4" t="inlineStr">
        <is>
          <t>33</t>
        </is>
      </c>
      <c r="E20" s="5" t="inlineStr">
        <is>
          <t>22.500,00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=HYPERLINK("https://leilaoonline.com.br/lote/detalhe/58572", "094")</f>
      </c>
      <c r="B21" s="4" t="s">
        <f>=HYPERLINK("https://leilaoonline.com.br/lote/detalhe/58572", "VW; GOL CL; 1989/1989; CINZA; ALCOOL - FUNCIONANDO")</f>
      </c>
      <c r="C21" s="4" t="inlineStr">
        <is>
          <t>Não vendido</t>
        </is>
      </c>
      <c r="D21" s="4" t="inlineStr">
        <is>
          <t>16</t>
        </is>
      </c>
      <c r="E21" s="5" t="inlineStr">
        <is>
          <t>5.850,00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=HYPERLINK("https://leilaoonline.com.br/lote/detalhe/58571", "095")</f>
      </c>
      <c r="B22" s="4" t="s">
        <f>=HYPERLINK("https://leilaoonline.com.br/lote/detalhe/58571", "HYUNDAI; HB20 1.0 M  UNIQUE; 2018/2018; MARROM; ALCO./GASOL. - FUNCIONANDO")</f>
      </c>
      <c r="C22" s="4" t="inlineStr">
        <is>
          <t>Vendido</t>
        </is>
      </c>
      <c r="D22" s="4" t="inlineStr">
        <is>
          <t>45</t>
        </is>
      </c>
      <c r="E22" s="5" t="inlineStr">
        <is>
          <t>27.500,00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=HYPERLINK("https://leilaoonline.com.br/lote/detalhe/58570", "096")</f>
      </c>
      <c r="B23" s="4" t="s">
        <f>=HYPERLINK("https://leilaoonline.com.br/lote/detalhe/58570", "veja o vídeo - HONDA; CG 125 CARGO ES; 2011/2011; BRANCA; GASOLINA - FUNCIONANDO ")</f>
      </c>
      <c r="C23" s="4" t="inlineStr">
        <is>
          <t>Não vendido</t>
        </is>
      </c>
      <c r="D23" s="4" t="inlineStr">
        <is>
          <t>16</t>
        </is>
      </c>
      <c r="E23" s="5" t="inlineStr">
        <is>
          <t>3.050,00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=HYPERLINK("https://leilaoonline.com.br/lote/detalhe/58569", "097")</f>
      </c>
      <c r="B24" s="4" t="s">
        <f>=HYPERLINK("https://leilaoonline.com.br/lote/detalhe/58569", "veja o video! - NISSAM; MARCH 1.0 FLEX; 2012/2013; PRETA; ALCO./GASOL. - FUNCIONANDO")</f>
      </c>
      <c r="C24" s="4" t="inlineStr">
        <is>
          <t>Não vendido</t>
        </is>
      </c>
      <c r="D24" s="4" t="inlineStr">
        <is>
          <t>32</t>
        </is>
      </c>
      <c r="E24" s="5" t="inlineStr">
        <is>
          <t>11.500,00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=HYPERLINK("https://leilaoonline.com.br/lote/detalhe/58408", "098")</f>
      </c>
      <c r="B25" s="4" t="s">
        <f>=HYPERLINK("https://leilaoonline.com.br/lote/detalhe/58408", "veja o vídeo; HONDA FIT EXL; 2017/2018; CINZA; ALCO./GASOL - FUNCIONANDO - IPVA 2020 PAGO")</f>
      </c>
      <c r="C25" s="4" t="inlineStr">
        <is>
          <t>Vendido</t>
        </is>
      </c>
      <c r="D25" s="4" t="inlineStr">
        <is>
          <t>25</t>
        </is>
      </c>
      <c r="E25" s="5" t="inlineStr">
        <is>
          <t>43.150,00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=HYPERLINK("https://leilaoonline.com.br/lote/detalhe/58407", "099")</f>
      </c>
      <c r="B26" s="4" t="s">
        <f>=HYPERLINK("https://leilaoonline.com.br/lote/detalhe/58407", "veja o video; CHEVROLET SPIN 1.8 L AT ACT; 2015/2016; BRANCA; ALCO./GASOL - FUNCIONANDO - IPVA 2020 PAGO")</f>
      </c>
      <c r="C26" s="4" t="inlineStr">
        <is>
          <t>Vendido</t>
        </is>
      </c>
      <c r="D26" s="4" t="inlineStr">
        <is>
          <t>25</t>
        </is>
      </c>
      <c r="E26" s="5" t="inlineStr">
        <is>
          <t>32.200,00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=HYPERLINK("https://leilaoonline.com.br/lote/detalhe/58098", "100")</f>
      </c>
      <c r="B27" s="4" t="s">
        <f>=HYPERLINK("https://leilaoonline.com.br/lote/detalhe/58098", "PEUGEOT; 208 GRIFFE; 2014/2015; PRATA; ALCO./GASOLINA - FUNCIONANDO")</f>
      </c>
      <c r="C27" s="4" t="inlineStr">
        <is>
          <t>Não vendido</t>
        </is>
      </c>
      <c r="D27" s="4" t="inlineStr">
        <is>
          <t>11</t>
        </is>
      </c>
      <c r="E27" s="5" t="inlineStr">
        <is>
          <t>21.500,00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=HYPERLINK("https://leilaoonline.com.br/lote/detalhe/58173", "101")</f>
      </c>
      <c r="B28" s="4" t="s">
        <f>=HYPERLINK("https://leilaoonline.com.br/lote/detalhe/58173", "veja o vídeo - VW; JETTA 2.0; PRETA; 2011/2011; ALCO./GASOL. - FUNCIONANDO - IPVA 2020 PAGO")</f>
      </c>
      <c r="C28" s="4" t="inlineStr">
        <is>
          <t>Não vendido</t>
        </is>
      </c>
      <c r="D28" s="4" t="inlineStr">
        <is>
          <t>11</t>
        </is>
      </c>
      <c r="E28" s="5" t="inlineStr">
        <is>
          <t>27.900,00</t>
        </is>
      </c>
      <c r="F28" s="4" t="inlineStr">
        <is>
          <t>550.00</t>
        </is>
      </c>
    </row>
    <row collapsed="false" customFormat="false" customHeight="false" hidden="false" ht="12.1" outlineLevel="0" r="29">
      <c r="A29" s="5" t="s">
        <f>=HYPERLINK("https://leilaoonline.com.br/lote/detalhe/58078", "102")</f>
      </c>
      <c r="B29" s="4" t="s">
        <f>=HYPERLINK("https://leilaoonline.com.br/lote/detalhe/58078", "FIAT; DOBLO ADV 1.8; 2007/2007; PRATA; ALCO./GASOL. - FUNCIONANDO")</f>
      </c>
      <c r="C29" s="4" t="inlineStr">
        <is>
          <t>Não vendido</t>
        </is>
      </c>
      <c r="D29" s="4" t="inlineStr">
        <is>
          <t>13</t>
        </is>
      </c>
      <c r="E29" s="5" t="inlineStr">
        <is>
          <t>11.750,00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=HYPERLINK("https://leilaoonline.com.br/lote/detalhe/58081", "103")</f>
      </c>
      <c r="B30" s="4" t="s">
        <f>=HYPERLINK("https://leilaoonline.com.br/lote/detalhe/58081", "veja o video - ÔNIBUS; MARCOPOLO VOLARE;V6 ; ESC.; 2008/2009; AMARELA; DIESEL - FUNCIONANDO")</f>
      </c>
      <c r="C30" s="4" t="inlineStr">
        <is>
          <t>Não vendido</t>
        </is>
      </c>
      <c r="D30" s="4" t="inlineStr">
        <is>
          <t>42</t>
        </is>
      </c>
      <c r="E30" s="5" t="inlineStr">
        <is>
          <t>53.250,00</t>
        </is>
      </c>
      <c r="F30" s="4" t="inlineStr">
        <is>
          <t>1150.00</t>
        </is>
      </c>
    </row>
    <row collapsed="false" customFormat="false" customHeight="false" hidden="false" ht="12.1" outlineLevel="0" r="31">
      <c r="A31" s="5" t="s">
        <f>=HYPERLINK("https://leilaoonline.com.br/lote/detalhe/58172", "104")</f>
      </c>
      <c r="B31" s="4" t="s">
        <f>=HYPERLINK("https://leilaoonline.com.br/lote/detalhe/58172", "veja o vídeo - HONDA; HR-V EX CVT; 2017/2018; VERMELHA; ALCO./GASOLINA - FUNCIONANDO - IPVA 2020 PAGO")</f>
      </c>
      <c r="C31" s="4" t="inlineStr">
        <is>
          <t>Vendido</t>
        </is>
      </c>
      <c r="D31" s="4" t="inlineStr">
        <is>
          <t>31</t>
        </is>
      </c>
      <c r="E31" s="5" t="inlineStr">
        <is>
          <t>59.650,00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=HYPERLINK("https://leilaoonline.com.br/lote/detalhe/58084", "105")</f>
      </c>
      <c r="B32" s="4" t="s">
        <f>=HYPERLINK("https://leilaoonline.com.br/lote/detalhe/58084", "veja o vídeo - I; JEEP G CHEROKEE LTD CRD; 2014/2015; BRANCA; DIESEL - FUNCIONANDO ")</f>
      </c>
      <c r="C32" s="4" t="inlineStr">
        <is>
          <t>Não vendido</t>
        </is>
      </c>
      <c r="D32" s="4" t="inlineStr">
        <is>
          <t>31</t>
        </is>
      </c>
      <c r="E32" s="5" t="inlineStr">
        <is>
          <t>98.000,00</t>
        </is>
      </c>
      <c r="F32" s="4" t="inlineStr">
        <is>
          <t>550.00</t>
        </is>
      </c>
    </row>
    <row collapsed="false" customFormat="false" customHeight="false" hidden="false" ht="12.1" outlineLevel="0" r="33">
      <c r="A33" s="5" t="s">
        <f>=HYPERLINK("https://leilaoonline.com.br/lote/detalhe/58099", "106")</f>
      </c>
      <c r="B33" s="4" t="s">
        <f>=HYPERLINK("https://leilaoonline.com.br/lote/detalhe/58099", "HONDA FIT EX CVT, 2016/2016, CINZA; ALCO./GAS - FUNCIONANDO - IPVA 2020 PAGO")</f>
      </c>
      <c r="C33" s="4" t="inlineStr">
        <is>
          <t>Vendido</t>
        </is>
      </c>
      <c r="D33" s="4" t="inlineStr">
        <is>
          <t>32</t>
        </is>
      </c>
      <c r="E33" s="5" t="inlineStr">
        <is>
          <t>38.250,00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=HYPERLINK("https://leilaoonline.com.br/lote/detalhe/58097", "107")</f>
      </c>
      <c r="B34" s="4" t="s">
        <f>=HYPERLINK("https://leilaoonline.com.br/lote/detalhe/58097", "I; DODGE JOURNEY SXT; 2013/2014; PRATA; GASOLINA - BLINDADO - FUNCIONANDO")</f>
      </c>
      <c r="C34" s="4" t="inlineStr">
        <is>
          <t>Não vendido</t>
        </is>
      </c>
      <c r="D34" s="4" t="inlineStr">
        <is>
          <t>12</t>
        </is>
      </c>
      <c r="E34" s="5" t="inlineStr">
        <is>
          <t>20.500,00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=HYPERLINK("https://leilaoonline.com.br/lote/detalhe/58088", "108")</f>
      </c>
      <c r="B35" s="4" t="s">
        <f>=HYPERLINK("https://leilaoonline.com.br/lote/detalhe/58088", "NISSAM; VERSA 1.0 S, 2016/2017, FLEX, BRANCO - FUNCIONANDO")</f>
      </c>
      <c r="C35" s="4" t="inlineStr">
        <is>
          <t>Vendido</t>
        </is>
      </c>
      <c r="D35" s="4" t="inlineStr">
        <is>
          <t>39</t>
        </is>
      </c>
      <c r="E35" s="5" t="inlineStr">
        <is>
          <t>23.250,00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=HYPERLINK("https://leilaoonline.com.br/lote/detalhe/58100", "109")</f>
      </c>
      <c r="B36" s="4" t="s">
        <f>=HYPERLINK("https://leilaoonline.com.br/lote/detalhe/58100", "CHEVROLET; PRISMA 1.4L LT; 2012/2012; PRATA; ALCO./GASOL. - FUNCIONANDO")</f>
      </c>
      <c r="C36" s="4" t="inlineStr">
        <is>
          <t>Não vendido</t>
        </is>
      </c>
      <c r="D36" s="4" t="inlineStr">
        <is>
          <t>68</t>
        </is>
      </c>
      <c r="E36" s="5" t="inlineStr">
        <is>
          <t>14.150,00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=HYPERLINK("https://leilaoonline.com.br/lote/detalhe/58080", "110")</f>
      </c>
      <c r="B37" s="4" t="s">
        <f>=HYPERLINK("https://leilaoonline.com.br/lote/detalhe/58080", "VW; GOL CL; 1989/1989; PRETO; CINZA; ALCOOL - TURBO")</f>
      </c>
      <c r="C37" s="4" t="inlineStr">
        <is>
          <t>Não vendido</t>
        </is>
      </c>
      <c r="D37" s="4" t="inlineStr">
        <is>
          <t>38</t>
        </is>
      </c>
      <c r="E37" s="5" t="inlineStr">
        <is>
          <t>6.550,00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=HYPERLINK("https://leilaoonline.com.br/lote/detalhe/58091", "111")</f>
      </c>
      <c r="B38" s="4" t="s">
        <f>=HYPERLINK("https://leilaoonline.com.br/lote/detalhe/58091", "HYUNDAI / TUCSON GL 20l, 2008/2009 AUTOMÁTICO, GASOLINA - FUNCIONANDO")</f>
      </c>
      <c r="C38" s="4" t="inlineStr">
        <is>
          <t>Vendido</t>
        </is>
      </c>
      <c r="D38" s="4" t="inlineStr">
        <is>
          <t>54</t>
        </is>
      </c>
      <c r="E38" s="5" t="inlineStr">
        <is>
          <t>18.500,00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=HYPERLINK("https://leilaoonline.com.br/lote/detalhe/58092", "112")</f>
      </c>
      <c r="B39" s="4" t="s">
        <f>=HYPERLINK("https://leilaoonline.com.br/lote/detalhe/58092", "VW; KOMBI FURGÃO; 1992/1992; CINZA; GASOLINA - FUNCIONANDO")</f>
      </c>
      <c r="C39" s="4" t="inlineStr">
        <is>
          <t>Não vendido</t>
        </is>
      </c>
      <c r="D39" s="4" t="inlineStr">
        <is>
          <t>33</t>
        </is>
      </c>
      <c r="E39" s="5" t="inlineStr">
        <is>
          <t>13.250,00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=HYPERLINK("https://leilaoonline.com.br/lote/detalhe/58082", "113")</f>
      </c>
      <c r="B40" s="4" t="s">
        <f>=HYPERLINK("https://leilaoonline.com.br/lote/detalhe/58082", "GM/ CORSA WIND; 1997/1997; VERMELHA; GASOL - TURBO")</f>
      </c>
      <c r="C40" s="4" t="inlineStr">
        <is>
          <t>Não vendido</t>
        </is>
      </c>
      <c r="D40" s="4" t="inlineStr">
        <is>
          <t>28</t>
        </is>
      </c>
      <c r="E40" s="5" t="inlineStr">
        <is>
          <t>4.550,00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=HYPERLINK("https://leilaoonline.com.br/lote/detalhe/58174", "114")</f>
      </c>
      <c r="B41" s="4" t="s">
        <f>=HYPERLINK("https://leilaoonline.com.br/lote/detalhe/58174", "FIAT PALIO EDX; 1997/1997; PRATA; GASOLINA; SUSPENSÃO ROSCA SLIN CASTOR")</f>
      </c>
      <c r="C41" s="4" t="inlineStr">
        <is>
          <t>Não vendido</t>
        </is>
      </c>
      <c r="D41" s="4" t="inlineStr">
        <is>
          <t>39</t>
        </is>
      </c>
      <c r="E41" s="5" t="inlineStr">
        <is>
          <t>7.300,00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=HYPERLINK("https://leilaoonline.com.br/lote/detalhe/58079", "115")</f>
      </c>
      <c r="B42" s="4" t="s">
        <f>=HYPERLINK("https://leilaoonline.com.br/lote/detalhe/58079", "VW; SANTANA; 2001/2001; BRANCA ALCOOL/GNV; FUNCIONANDO")</f>
      </c>
      <c r="C42" s="4" t="inlineStr">
        <is>
          <t>Não vendido</t>
        </is>
      </c>
      <c r="D42" s="4" t="inlineStr">
        <is>
          <t>22</t>
        </is>
      </c>
      <c r="E42" s="5" t="inlineStr">
        <is>
          <t>6.500,00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=HYPERLINK("https://leilaoonline.com.br/lote/detalhe/58103", "116")</f>
      </c>
      <c r="B43" s="4" t="s">
        <f>=HYPERLINK("https://leilaoonline.com.br/lote/detalhe/58103", "PEUGEOT; 207; PASSION XR S, 2011/2012, FLEX, AZUL - FUNCIONANDO")</f>
      </c>
      <c r="C43" s="4" t="inlineStr">
        <is>
          <t>Não vendido</t>
        </is>
      </c>
      <c r="D43" s="4" t="inlineStr">
        <is>
          <t>16</t>
        </is>
      </c>
      <c r="E43" s="5" t="inlineStr">
        <is>
          <t>11.400,00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=HYPERLINK("https://leilaoonline.com.br/lote/detalhe/58094", "118")</f>
      </c>
      <c r="B44" s="4" t="s">
        <f>=HYPERLINK("https://leilaoonline.com.br/lote/detalhe/58094", "VW: GOL 1.0; 2003/2003; CINZA; GASOLINA; FUNCIONANDO")</f>
      </c>
      <c r="C44" s="4" t="inlineStr">
        <is>
          <t>Não vendido</t>
        </is>
      </c>
      <c r="D44" s="4" t="inlineStr">
        <is>
          <t>20</t>
        </is>
      </c>
      <c r="E44" s="5" t="inlineStr">
        <is>
          <t>5.750,00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=HYPERLINK("https://leilaoonline.com.br/lote/detalhe/58096", "119")</f>
      </c>
      <c r="B45" s="4" t="s">
        <f>=HYPERLINK("https://leilaoonline.com.br/lote/detalhe/58096", "I; JAC J3; 2010/2011; PRETA; GASOLINA; FUNCIONANDO")</f>
      </c>
      <c r="C45" s="4" t="inlineStr">
        <is>
          <t>Não vendido</t>
        </is>
      </c>
      <c r="D45" s="4" t="inlineStr">
        <is>
          <t>13</t>
        </is>
      </c>
      <c r="E45" s="5" t="inlineStr">
        <is>
          <t>6.400,00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=HYPERLINK("https://leilaoonline.com.br/lote/detalhe/58085", "120")</f>
      </c>
      <c r="B46" s="4" t="s">
        <f>=HYPERLINK("https://leilaoonline.com.br/lote/detalhe/58085", "GM; VERANEIO; 1988/1988; BRANCA; ALCOOL - FUNCIONANDO")</f>
      </c>
      <c r="C46" s="4" t="inlineStr">
        <is>
          <t>Vendido</t>
        </is>
      </c>
      <c r="D46" s="4" t="inlineStr">
        <is>
          <t>56</t>
        </is>
      </c>
      <c r="E46" s="5" t="inlineStr">
        <is>
          <t>14.950,00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=HYPERLINK("https://leilaoonline.com.br/lote/detalhe/58083", "121")</f>
      </c>
      <c r="B47" s="4" t="s">
        <f>=HYPERLINK("https://leilaoonline.com.br/lote/detalhe/58083", "VW FOX 1.0; 2006/2007; CINZA; ALC./GASOL. - FUNCIONANDO")</f>
      </c>
      <c r="C47" s="4" t="inlineStr">
        <is>
          <t>Não vendido</t>
        </is>
      </c>
      <c r="D47" s="4" t="inlineStr">
        <is>
          <t>41</t>
        </is>
      </c>
      <c r="E47" s="5" t="inlineStr">
        <is>
          <t>8.200,00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=HYPERLINK("https://leilaoonline.com.br/lote/detalhe/58086", "122")</f>
      </c>
      <c r="B48" s="4" t="s">
        <f>=HYPERLINK("https://leilaoonline.com.br/lote/detalhe/58086", "VW; GOL 1.8 POWER; 2005/2005; CINZA; ALCO./GASOLINA - FUNCIONANDO")</f>
      </c>
      <c r="C48" s="4" t="inlineStr">
        <is>
          <t>Não vendido</t>
        </is>
      </c>
      <c r="D48" s="4" t="inlineStr">
        <is>
          <t>38</t>
        </is>
      </c>
      <c r="E48" s="5" t="inlineStr">
        <is>
          <t>11.350,00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=HYPERLINK("https://leilaoonline.com.br/lote/detalhe/58089", "123")</f>
      </c>
      <c r="B49" s="4" t="s">
        <f>=HYPERLINK("https://leilaoonline.com.br/lote/detalhe/58089", "CITROEN/ C3 14 FLEX, 2011/2012; FLEX, PRATA - FUNCIONANDO")</f>
      </c>
      <c r="C49" s="4" t="inlineStr">
        <is>
          <t>Não vendido</t>
        </is>
      </c>
      <c r="D49" s="4" t="inlineStr">
        <is>
          <t>7</t>
        </is>
      </c>
      <c r="E49" s="5" t="inlineStr">
        <is>
          <t>10.250,00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=HYPERLINK("https://leilaoonline.com.br/lote/detalhe/58101", "128")</f>
      </c>
      <c r="B50" s="4" t="s">
        <f>=HYPERLINK("https://leilaoonline.com.br/lote/detalhe/58101", "RENAULT CLIO AUT 10 16VH; 2006/2007; VERMELHA; ALCO/GASOL.")</f>
      </c>
      <c r="C50" s="4" t="inlineStr">
        <is>
          <t>Vendido</t>
        </is>
      </c>
      <c r="D50" s="4" t="inlineStr">
        <is>
          <t>40</t>
        </is>
      </c>
      <c r="E50" s="5" t="inlineStr">
        <is>
          <t>9.550,00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=HYPERLINK("https://leilaoonline.com.br/lote/detalhe/58721", "156")</f>
      </c>
      <c r="B51" s="4" t="s">
        <f>=HYPERLINK("https://leilaoonline.com.br/lote/detalhe/58721", "I; MERCEDES BENZ ML 320 AB54; 2000/2000; GASOLINA; PRATA - IPVA 2020 PAGO - BLINDADO")</f>
      </c>
      <c r="C51" s="4" t="inlineStr">
        <is>
          <t>Não vendido</t>
        </is>
      </c>
      <c r="D51" s="4" t="inlineStr">
        <is>
          <t>14</t>
        </is>
      </c>
      <c r="E51" s="5" t="inlineStr">
        <is>
          <t>7.500,00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=HYPERLINK("https://leilaoonline.com.br/lote/detalhe/58104", "212")</f>
      </c>
      <c r="B52" s="4" t="s">
        <f>=HYPERLINK("https://leilaoonline.com.br/lote/detalhe/58104", "RENAULT SANDERO PRI 1.6; 2011/2012; PRETA; ALCO/GASOL. - FUNCIONANDO")</f>
      </c>
      <c r="C52" s="4" t="inlineStr">
        <is>
          <t>Vendido</t>
        </is>
      </c>
      <c r="D52" s="4" t="inlineStr">
        <is>
          <t>8</t>
        </is>
      </c>
      <c r="E52" s="5" t="inlineStr">
        <is>
          <t>12.700,00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=HYPERLINK("https://leilaoonline.com.br/lote/detalhe/58090", "400")</f>
      </c>
      <c r="B53" s="4" t="s">
        <f>=HYPERLINK("https://leilaoonline.com.br/lote/detalhe/58090", "PATINETE ELÉTRICO TWO DOGS 36V 1000W (falta módulo controlador)")</f>
      </c>
      <c r="C53" s="4" t="inlineStr">
        <is>
          <t>Vendido</t>
        </is>
      </c>
      <c r="D53" s="4" t="inlineStr">
        <is>
          <t>22</t>
        </is>
      </c>
      <c r="E53" s="5" t="inlineStr">
        <is>
          <t>1.400,00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=HYPERLINK("https://leilaoonline.com.br/lote/detalhe/58093", "405")</f>
      </c>
      <c r="B54" s="4" t="s">
        <f>=HYPERLINK("https://leilaoonline.com.br/lote/detalhe/58093", "JOGO DE RODAS DE LIGA COM PNEUS 195 X 55 X 16")</f>
      </c>
      <c r="C54" s="4" t="inlineStr">
        <is>
          <t>Não vendido</t>
        </is>
      </c>
      <c r="D54" s="4" t="inlineStr">
        <is>
          <t>9</t>
        </is>
      </c>
      <c r="E54" s="5" t="inlineStr">
        <is>
          <t>800,00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=HYPERLINK("https://leilaoonline.com.br/lote/detalhe/58102", "407")</f>
      </c>
      <c r="B55" s="4" t="s">
        <f>=HYPERLINK("https://leilaoonline.com.br/lote/detalhe/58102", "JG DE RODAS DE LIGA ARO 17")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=HYPERLINK("https://leilaoonline.com.br/lote/detalhe/58661", "408")</f>
      </c>
      <c r="B56" s="4" t="s">
        <f>=HYPERLINK("https://leilaoonline.com.br/lote/detalhe/58661", "PNEU COM RODA DE FERRA 205 55 16")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100,00</t>
        </is>
      </c>
      <c r="F56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2026-10-12T15:51:56.00Z</dcterms:created>
  <dc:creator>Tellks Tecnologia</dc:creator>
  <cp:revision>0</cp:revision>
</cp:coreProperties>
</file>